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360" yWindow="60" windowWidth="11340" windowHeight="6030" activeTab="3"/>
  </bookViews>
  <sheets>
    <sheet name="Chapter 5" sheetId="8" r:id="rId1"/>
    <sheet name="Efficiency" sheetId="3" r:id="rId2"/>
    <sheet name="Requirements" sheetId="4" r:id="rId3"/>
    <sheet name="Breakeven 1" sheetId="2" r:id="rId4"/>
    <sheet name="Breakeven 2" sheetId="1" r:id="rId5"/>
    <sheet name="Examples" sheetId="28" r:id="rId6"/>
    <sheet name="Solved Problems" sheetId="27" r:id="rId7"/>
  </sheets>
  <definedNames>
    <definedName name="counter11">'Breakeven 1'!$E$9</definedName>
    <definedName name="counter12">'Breakeven 2'!$E$10</definedName>
    <definedName name="increment11">'Breakeven 1'!$E$10</definedName>
    <definedName name="increment12">'Breakeven 2'!$E$11</definedName>
    <definedName name="input10">Requirements!$C$3,Requirements!$B$8:$D$13</definedName>
    <definedName name="input12">'Breakeven 2'!$E$5:$J$7</definedName>
  </definedNames>
  <calcPr calcId="145621"/>
  <fileRecoveryPr repairLoad="1"/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E14" i="1"/>
  <c r="F14" i="1"/>
  <c r="G14" i="1"/>
  <c r="H14" i="1"/>
  <c r="I14" i="1"/>
  <c r="J14" i="1"/>
  <c r="E15" i="1"/>
  <c r="F15" i="1"/>
  <c r="G15" i="1"/>
  <c r="H15" i="1"/>
  <c r="I15" i="1"/>
  <c r="J15" i="1"/>
  <c r="E16" i="1"/>
  <c r="F16" i="1"/>
  <c r="G16" i="1"/>
  <c r="H16" i="1"/>
  <c r="I16" i="1"/>
  <c r="J16" i="1"/>
  <c r="E17" i="1"/>
  <c r="F17" i="1"/>
  <c r="G17" i="1"/>
  <c r="H17" i="1"/>
  <c r="I17" i="1"/>
  <c r="J17" i="1"/>
  <c r="E18" i="1"/>
  <c r="F18" i="1"/>
  <c r="G18" i="1"/>
  <c r="H18" i="1"/>
  <c r="I18" i="1"/>
  <c r="J18" i="1"/>
  <c r="F4" i="2"/>
  <c r="F5" i="2"/>
  <c r="G5" i="2"/>
  <c r="H5" i="2"/>
  <c r="I5" i="2"/>
  <c r="J5" i="2"/>
  <c r="G6" i="2"/>
  <c r="H6" i="2"/>
  <c r="I6" i="2"/>
  <c r="J6" i="2"/>
  <c r="E7" i="2"/>
  <c r="G7" i="2"/>
  <c r="H7" i="2"/>
  <c r="I7" i="2"/>
  <c r="J7" i="2"/>
  <c r="G8" i="2"/>
  <c r="H8" i="2"/>
  <c r="I8" i="2"/>
  <c r="J8" i="2"/>
  <c r="G9" i="2"/>
  <c r="H9" i="2"/>
  <c r="I9" i="2"/>
  <c r="J9" i="2"/>
  <c r="G10" i="2"/>
  <c r="H10" i="2"/>
  <c r="I10" i="2"/>
  <c r="J10" i="2"/>
  <c r="G11" i="2"/>
  <c r="H11" i="2"/>
  <c r="I11" i="2"/>
  <c r="J11" i="2"/>
  <c r="E12" i="2"/>
  <c r="G12" i="2"/>
  <c r="H12" i="2"/>
  <c r="I12" i="2"/>
  <c r="J12" i="2"/>
  <c r="E13" i="2"/>
  <c r="G13" i="2"/>
  <c r="H13" i="2"/>
  <c r="I13" i="2"/>
  <c r="J13" i="2"/>
  <c r="E14" i="2"/>
  <c r="G14" i="2"/>
  <c r="H14" i="2"/>
  <c r="I14" i="2"/>
  <c r="J14" i="2"/>
  <c r="E15" i="2"/>
  <c r="G15" i="2"/>
  <c r="H15" i="2"/>
  <c r="I15" i="2"/>
  <c r="J15" i="2"/>
  <c r="E16" i="2"/>
  <c r="G16" i="2"/>
  <c r="H16" i="2"/>
  <c r="I16" i="2"/>
  <c r="J16" i="2"/>
  <c r="G17" i="2"/>
  <c r="G18" i="2"/>
  <c r="H18" i="2"/>
  <c r="G20" i="2"/>
  <c r="H20" i="2"/>
  <c r="E8" i="4"/>
  <c r="G8" i="4"/>
  <c r="E9" i="4"/>
  <c r="G9" i="4"/>
  <c r="E10" i="4"/>
  <c r="G10" i="4"/>
  <c r="E11" i="4"/>
  <c r="G11" i="4"/>
  <c r="E12" i="4"/>
  <c r="G12" i="4"/>
  <c r="E13" i="4"/>
  <c r="G13" i="4"/>
  <c r="E14" i="4"/>
  <c r="G14" i="4"/>
  <c r="D10" i="3"/>
  <c r="D11" i="3"/>
  <c r="G11" i="3"/>
  <c r="G12" i="3"/>
</calcChain>
</file>

<file path=xl/sharedStrings.xml><?xml version="1.0" encoding="utf-8"?>
<sst xmlns="http://schemas.openxmlformats.org/spreadsheetml/2006/main" count="342" uniqueCount="74">
  <si>
    <t>Chart Settings:</t>
  </si>
  <si>
    <t>Start =</t>
  </si>
  <si>
    <t>Step =</t>
  </si>
  <si>
    <t>Fixed Cost</t>
  </si>
  <si>
    <t>FC =</t>
  </si>
  <si>
    <t>Volume</t>
  </si>
  <si>
    <t>Revenue</t>
  </si>
  <si>
    <t>Cost</t>
  </si>
  <si>
    <t>Profit</t>
  </si>
  <si>
    <t>Revenue per unit</t>
  </si>
  <si>
    <t>R =</t>
  </si>
  <si>
    <t>Variable cost per unit</t>
  </si>
  <si>
    <t>VC =</t>
  </si>
  <si>
    <t>Breakeven point</t>
  </si>
  <si>
    <t>Total revenue</t>
  </si>
  <si>
    <t>Total variable cost</t>
  </si>
  <si>
    <t>Total cost</t>
  </si>
  <si>
    <r>
      <t>Q</t>
    </r>
    <r>
      <rPr>
        <b/>
        <vertAlign val="subscript"/>
        <sz val="10"/>
        <rFont val="Arial"/>
        <family val="2"/>
      </rPr>
      <t>BEP</t>
    </r>
    <r>
      <rPr>
        <b/>
        <sz val="10"/>
        <rFont val="Arial"/>
      </rPr>
      <t xml:space="preserve"> =</t>
    </r>
  </si>
  <si>
    <t xml:space="preserve">TR = </t>
  </si>
  <si>
    <t xml:space="preserve">P = </t>
  </si>
  <si>
    <t xml:space="preserve">TVC = </t>
  </si>
  <si>
    <t xml:space="preserve">TC = </t>
  </si>
  <si>
    <t>Process</t>
  </si>
  <si>
    <t>Efficiency</t>
  </si>
  <si>
    <t>Utilization</t>
  </si>
  <si>
    <t xml:space="preserve">Design Capacity = </t>
  </si>
  <si>
    <t xml:space="preserve">Effective Capacity = </t>
  </si>
  <si>
    <t xml:space="preserve">Efficiency = </t>
  </si>
  <si>
    <t xml:space="preserve">Utilization = </t>
  </si>
  <si>
    <t>Process Requirements</t>
  </si>
  <si>
    <t>Product</t>
  </si>
  <si>
    <t>Annual</t>
  </si>
  <si>
    <t>Demand</t>
  </si>
  <si>
    <t>#1</t>
  </si>
  <si>
    <t>#2</t>
  </si>
  <si>
    <t>#3</t>
  </si>
  <si>
    <t xml:space="preserve">Total = </t>
  </si>
  <si>
    <t xml:space="preserve">Capacity = </t>
  </si>
  <si>
    <t xml:space="preserve"> Requirements</t>
  </si>
  <si>
    <t xml:space="preserve">Actual Output = </t>
  </si>
  <si>
    <t>Examples</t>
  </si>
  <si>
    <t>Standard</t>
  </si>
  <si>
    <t>Processing</t>
  </si>
  <si>
    <t>Time</t>
  </si>
  <si>
    <t>Needed</t>
  </si>
  <si>
    <t/>
  </si>
  <si>
    <r>
      <t>D</t>
    </r>
    <r>
      <rPr>
        <b/>
        <sz val="10"/>
        <rFont val="Arial"/>
      </rPr>
      <t xml:space="preserve">V = </t>
    </r>
  </si>
  <si>
    <t xml:space="preserve">V = </t>
  </si>
  <si>
    <t>3a.</t>
  </si>
  <si>
    <t>3b.</t>
  </si>
  <si>
    <t>Breakeven Analysis</t>
  </si>
  <si>
    <t>Comparative Breakeven Analysis</t>
  </si>
  <si>
    <t>Solved Problems</t>
  </si>
  <si>
    <t>1a.</t>
  </si>
  <si>
    <t>1b.</t>
  </si>
  <si>
    <t>C1</t>
  </si>
  <si>
    <t>C2</t>
  </si>
  <si>
    <t>Templates:</t>
  </si>
  <si>
    <t>See Instructions template for complete instructions.</t>
  </si>
  <si>
    <t>&lt;Back</t>
  </si>
  <si>
    <t>1.</t>
  </si>
  <si>
    <t>2.</t>
  </si>
  <si>
    <t>4.</t>
  </si>
  <si>
    <t>Chapter Five - Strategic Capacity Planning for Products and Services</t>
  </si>
  <si>
    <t>3c.</t>
  </si>
  <si>
    <t xml:space="preserve">DV = </t>
  </si>
  <si>
    <t>4a.</t>
  </si>
  <si>
    <t>4b.</t>
  </si>
  <si>
    <t>created by Lee Tangedahl</t>
  </si>
  <si>
    <t>Excel Templates to accompany Operations Management, Ninth Edition</t>
  </si>
  <si>
    <t>Copyright © 2007 by The McGraw Hill Companies, Inc.  All rights reserved.</t>
  </si>
  <si>
    <t>Chapter 5 - Examples</t>
  </si>
  <si>
    <t>QBEP =</t>
  </si>
  <si>
    <t>Chapter 5 - Solved Problems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</si>
</sst>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</font>
    <font>
      <sz val="8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  <charset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4"/>
      <color indexed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Alignment="1">
      <alignment horizontal="right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center"/>
      <protection hidden="1"/>
    </xf>
    <xf numFmtId="10" fontId="4" fillId="0" borderId="1" xfId="0" applyNumberFormat="1" applyFont="1" applyBorder="1" applyAlignment="1" applyProtection="1">
      <alignment horizontal="center"/>
      <protection hidden="1"/>
    </xf>
    <xf numFmtId="10" fontId="0" fillId="0" borderId="0" xfId="0" applyNumberFormat="1" applyProtection="1">
      <protection hidden="1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4" fillId="0" borderId="0" xfId="0" quotePrefix="1" applyFont="1" applyAlignment="1">
      <alignment horizontal="right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Continuous"/>
      <protection hidden="1"/>
    </xf>
    <xf numFmtId="0" fontId="0" fillId="0" borderId="5" xfId="0" applyBorder="1" applyAlignment="1" applyProtection="1">
      <alignment horizontal="centerContinuous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4" fillId="0" borderId="4" xfId="0" applyFont="1" applyFill="1" applyBorder="1" applyAlignment="1" applyProtection="1">
      <alignment horizontal="centerContinuous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Continuous"/>
      <protection hidden="1"/>
    </xf>
    <xf numFmtId="0" fontId="0" fillId="0" borderId="8" xfId="0" applyBorder="1" applyAlignment="1" applyProtection="1">
      <alignment horizontal="centerContinuous"/>
      <protection hidden="1"/>
    </xf>
    <xf numFmtId="0" fontId="4" fillId="0" borderId="2" xfId="0" applyFont="1" applyBorder="1" applyAlignment="1" applyProtection="1">
      <alignment horizontal="centerContinuous"/>
      <protection hidden="1"/>
    </xf>
    <xf numFmtId="0" fontId="0" fillId="0" borderId="9" xfId="0" applyBorder="1" applyAlignment="1" applyProtection="1">
      <alignment horizontal="centerContinuous"/>
      <protection hidden="1"/>
    </xf>
    <xf numFmtId="0" fontId="4" fillId="0" borderId="10" xfId="0" applyFont="1" applyBorder="1" applyAlignment="1" applyProtection="1">
      <alignment horizontal="centerContinuous"/>
      <protection hidden="1"/>
    </xf>
    <xf numFmtId="0" fontId="0" fillId="0" borderId="11" xfId="0" applyBorder="1" applyAlignment="1" applyProtection="1">
      <alignment horizontal="centerContinuous"/>
      <protection hidden="1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0" fillId="0" borderId="7" xfId="0" applyBorder="1" applyProtection="1">
      <protection hidden="1"/>
    </xf>
    <xf numFmtId="0" fontId="1" fillId="0" borderId="2" xfId="0" applyFont="1" applyBorder="1" applyAlignment="1" applyProtection="1">
      <alignment horizontal="left"/>
      <protection hidden="1"/>
    </xf>
    <xf numFmtId="0" fontId="1" fillId="0" borderId="9" xfId="0" quotePrefix="1" applyFont="1" applyBorder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1" fillId="0" borderId="5" xfId="0" quotePrefix="1" applyFont="1" applyBorder="1" applyAlignment="1" applyProtection="1">
      <alignment horizontal="right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1" fillId="0" borderId="11" xfId="0" quotePrefix="1" applyFont="1" applyBorder="1" applyAlignment="1" applyProtection="1">
      <alignment horizontal="right"/>
      <protection hidden="1"/>
    </xf>
    <xf numFmtId="0" fontId="4" fillId="0" borderId="1" xfId="0" applyNumberFormat="1" applyFont="1" applyBorder="1" applyAlignment="1" applyProtection="1">
      <alignment horizontal="center"/>
      <protection hidden="1"/>
    </xf>
    <xf numFmtId="0" fontId="4" fillId="0" borderId="3" xfId="0" applyNumberFormat="1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left"/>
      <protection hidden="1"/>
    </xf>
    <xf numFmtId="0" fontId="1" fillId="0" borderId="9" xfId="0" applyFont="1" applyFill="1" applyBorder="1" applyAlignment="1" applyProtection="1">
      <alignment horizontal="right"/>
      <protection hidden="1"/>
    </xf>
    <xf numFmtId="0" fontId="0" fillId="0" borderId="6" xfId="0" applyBorder="1" applyProtection="1">
      <protection hidden="1"/>
    </xf>
    <xf numFmtId="0" fontId="6" fillId="0" borderId="8" xfId="0" applyFont="1" applyFill="1" applyBorder="1" applyAlignment="1" applyProtection="1">
      <alignment horizontal="right"/>
      <protection hidden="1"/>
    </xf>
    <xf numFmtId="0" fontId="4" fillId="0" borderId="9" xfId="0" applyFont="1" applyBorder="1" applyAlignment="1" applyProtection="1">
      <alignment horizontal="right"/>
      <protection hidden="1"/>
    </xf>
    <xf numFmtId="0" fontId="4" fillId="0" borderId="12" xfId="0" applyNumberFormat="1" applyFont="1" applyBorder="1" applyAlignment="1" applyProtection="1">
      <alignment horizontal="center"/>
      <protection hidden="1"/>
    </xf>
    <xf numFmtId="0" fontId="4" fillId="0" borderId="4" xfId="0" applyFont="1" applyBorder="1" applyProtection="1">
      <protection hidden="1"/>
    </xf>
    <xf numFmtId="0" fontId="4" fillId="0" borderId="5" xfId="0" applyFont="1" applyBorder="1" applyAlignment="1" applyProtection="1">
      <alignment horizontal="right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4" fillId="0" borderId="13" xfId="0" applyNumberFormat="1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left"/>
      <protection hidden="1"/>
    </xf>
    <xf numFmtId="0" fontId="4" fillId="0" borderId="8" xfId="0" applyFont="1" applyBorder="1" applyAlignment="1" applyProtection="1">
      <alignment horizontal="right"/>
      <protection hidden="1"/>
    </xf>
    <xf numFmtId="0" fontId="4" fillId="0" borderId="14" xfId="0" applyNumberFormat="1" applyFont="1" applyBorder="1" applyAlignment="1" applyProtection="1">
      <alignment horizontal="center"/>
      <protection hidden="1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NumberFormat="1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15" xfId="0" applyFont="1" applyBorder="1" applyAlignment="1" applyProtection="1">
      <alignment horizontal="left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4" fillId="0" borderId="0" xfId="0" applyFont="1" applyBorder="1" applyProtection="1">
      <protection hidden="1"/>
    </xf>
    <xf numFmtId="0" fontId="1" fillId="0" borderId="7" xfId="0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quotePrefix="1" applyFont="1" applyAlignment="1" applyProtection="1">
      <alignment horizontal="left"/>
      <protection hidden="1"/>
    </xf>
    <xf numFmtId="0" fontId="4" fillId="0" borderId="10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0" fillId="0" borderId="11" xfId="0" applyBorder="1" applyProtection="1"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10" xfId="0" applyNumberFormat="1" applyFont="1" applyBorder="1" applyAlignment="1" applyProtection="1">
      <alignment horizontal="center"/>
      <protection hidden="1"/>
    </xf>
    <xf numFmtId="0" fontId="4" fillId="0" borderId="0" xfId="0" applyNumberFormat="1" applyFont="1" applyBorder="1" applyAlignment="1" applyProtection="1">
      <alignment horizontal="center"/>
      <protection hidden="1"/>
    </xf>
    <xf numFmtId="0" fontId="4" fillId="0" borderId="7" xfId="0" applyNumberFormat="1" applyFont="1" applyBorder="1" applyAlignment="1" applyProtection="1">
      <alignment horizontal="center"/>
      <protection hidden="1"/>
    </xf>
    <xf numFmtId="0" fontId="4" fillId="2" borderId="13" xfId="0" applyNumberFormat="1" applyFont="1" applyFill="1" applyBorder="1" applyAlignment="1" applyProtection="1">
      <alignment horizontal="center"/>
      <protection locked="0"/>
    </xf>
    <xf numFmtId="0" fontId="4" fillId="2" borderId="14" xfId="0" applyNumberFormat="1" applyFont="1" applyFill="1" applyBorder="1" applyAlignment="1" applyProtection="1">
      <alignment horizontal="center"/>
      <protection locked="0"/>
    </xf>
    <xf numFmtId="0" fontId="1" fillId="0" borderId="0" xfId="0" quotePrefix="1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9" xfId="0" applyBorder="1" applyAlignment="1" applyProtection="1">
      <alignment horizontal="left"/>
      <protection hidden="1"/>
    </xf>
    <xf numFmtId="0" fontId="9" fillId="3" borderId="0" xfId="0" applyFont="1" applyFill="1" applyAlignment="1">
      <alignment horizontal="centerContinuous"/>
    </xf>
    <xf numFmtId="0" fontId="9" fillId="3" borderId="0" xfId="0" applyFont="1" applyFill="1"/>
    <xf numFmtId="0" fontId="0" fillId="4" borderId="0" xfId="0" applyFill="1"/>
    <xf numFmtId="0" fontId="4" fillId="4" borderId="0" xfId="0" applyFont="1" applyFill="1"/>
    <xf numFmtId="0" fontId="8" fillId="4" borderId="0" xfId="1" applyFont="1" applyFill="1" applyAlignment="1" applyProtection="1">
      <protection hidden="1"/>
    </xf>
    <xf numFmtId="0" fontId="8" fillId="4" borderId="0" xfId="1" applyFont="1" applyFill="1" applyAlignment="1" applyProtection="1">
      <alignment horizontal="left"/>
      <protection hidden="1"/>
    </xf>
    <xf numFmtId="0" fontId="8" fillId="4" borderId="0" xfId="1" applyFont="1" applyFill="1" applyAlignment="1" applyProtection="1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8" fillId="0" borderId="0" xfId="1" applyFont="1" applyAlignme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Continuous"/>
      <protection locked="0"/>
    </xf>
    <xf numFmtId="0" fontId="1" fillId="0" borderId="15" xfId="0" applyFont="1" applyBorder="1" applyAlignment="1" applyProtection="1">
      <alignment horizontal="centerContinuous"/>
      <protection locked="0"/>
    </xf>
    <xf numFmtId="0" fontId="1" fillId="0" borderId="11" xfId="0" applyFont="1" applyBorder="1" applyAlignment="1" applyProtection="1">
      <alignment horizontal="centerContinuous"/>
      <protection locked="0"/>
    </xf>
    <xf numFmtId="0" fontId="1" fillId="0" borderId="1" xfId="0" quotePrefix="1" applyFont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4" fillId="0" borderId="3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8" fillId="0" borderId="0" xfId="1" applyFont="1" applyAlignment="1" applyProtection="1">
      <alignment horizontal="left"/>
      <protection locked="0"/>
    </xf>
    <xf numFmtId="0" fontId="1" fillId="0" borderId="0" xfId="0" quotePrefix="1" applyFont="1" applyBorder="1" applyAlignment="1" applyProtection="1">
      <alignment horizontal="right"/>
      <protection locked="0"/>
    </xf>
    <xf numFmtId="0" fontId="4" fillId="0" borderId="0" xfId="0" applyNumberFormat="1" applyFont="1" applyBorder="1" applyAlignment="1" applyProtection="1">
      <alignment horizontal="center"/>
      <protection locked="0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65562814886287"/>
          <c:y val="7.1232876712328766E-2"/>
          <c:w val="0.85885267789870601"/>
          <c:h val="0.8054794520547945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Efficiency!$F$10:$F$13</c:f>
              <c:strCache>
                <c:ptCount val="3"/>
                <c:pt idx="1">
                  <c:v>Efficiency</c:v>
                </c:pt>
                <c:pt idx="2">
                  <c:v>Utilization</c:v>
                </c:pt>
              </c:strCache>
            </c:strRef>
          </c:cat>
          <c:val>
            <c:numRef>
              <c:f>Efficiency!$G$10:$G$13</c:f>
              <c:numCache>
                <c:formatCode>0.00%</c:formatCode>
                <c:ptCount val="4"/>
                <c:pt idx="1">
                  <c:v>0.9</c:v>
                </c:pt>
                <c:pt idx="2">
                  <c:v>0.72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314560"/>
        <c:axId val="211316096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Efficiency!$F$10:$F$13</c:f>
              <c:strCache>
                <c:ptCount val="3"/>
                <c:pt idx="1">
                  <c:v>Efficiency</c:v>
                </c:pt>
                <c:pt idx="2">
                  <c:v>Utilization</c:v>
                </c:pt>
              </c:strCache>
            </c:strRef>
          </c:cat>
          <c:val>
            <c:numRef>
              <c:f>Efficiency!$H$10:$H$13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334272"/>
        <c:axId val="211335808"/>
      </c:lineChart>
      <c:catAx>
        <c:axId val="2113145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1316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131609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1314560"/>
        <c:crosses val="autoZero"/>
        <c:crossBetween val="between"/>
      </c:valAx>
      <c:catAx>
        <c:axId val="211334272"/>
        <c:scaling>
          <c:orientation val="minMax"/>
        </c:scaling>
        <c:delete val="1"/>
        <c:axPos val="b"/>
        <c:majorTickMark val="out"/>
        <c:minorTickMark val="none"/>
        <c:tickLblPos val="nextTo"/>
        <c:crossAx val="211335808"/>
        <c:crosses val="autoZero"/>
        <c:auto val="0"/>
        <c:lblAlgn val="ctr"/>
        <c:lblOffset val="100"/>
        <c:noMultiLvlLbl val="0"/>
      </c:catAx>
      <c:valAx>
        <c:axId val="2113358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13342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0.984251969" l="0.78740157499999996" r="0.78740157499999996" t="0.984251969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70857593625128"/>
          <c:y val="4.5197864798135146E-2"/>
          <c:w val="0.80993605934469004"/>
          <c:h val="0.80791183326666571"/>
        </c:manualLayout>
      </c:layout>
      <c:scatterChart>
        <c:scatterStyle val="lineMarker"/>
        <c:varyColors val="0"/>
        <c:ser>
          <c:idx val="0"/>
          <c:order val="0"/>
          <c:tx>
            <c:strRef>
              <c:f>'Breakeven 1'!$H$4</c:f>
              <c:strCache>
                <c:ptCount val="1"/>
                <c:pt idx="0">
                  <c:v>Revenue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'Breakeven 1'!$G$5:$G$16</c:f>
              <c:numCache>
                <c:formatCode>General</c:formatCode>
                <c:ptCount val="12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</c:numCache>
            </c:numRef>
          </c:xVal>
          <c:yVal>
            <c:numRef>
              <c:f>'Breakeven 1'!$H$5:$H$16</c:f>
              <c:numCache>
                <c:formatCode>General</c:formatCode>
                <c:ptCount val="12"/>
                <c:pt idx="0">
                  <c:v>0</c:v>
                </c:pt>
                <c:pt idx="1">
                  <c:v>1400</c:v>
                </c:pt>
                <c:pt idx="2">
                  <c:v>2800</c:v>
                </c:pt>
                <c:pt idx="3">
                  <c:v>4200</c:v>
                </c:pt>
                <c:pt idx="4">
                  <c:v>5600</c:v>
                </c:pt>
                <c:pt idx="5">
                  <c:v>7000</c:v>
                </c:pt>
                <c:pt idx="6">
                  <c:v>8400</c:v>
                </c:pt>
                <c:pt idx="7">
                  <c:v>9800</c:v>
                </c:pt>
                <c:pt idx="8">
                  <c:v>11200</c:v>
                </c:pt>
                <c:pt idx="9">
                  <c:v>12600</c:v>
                </c:pt>
                <c:pt idx="10">
                  <c:v>14000</c:v>
                </c:pt>
                <c:pt idx="11">
                  <c:v>15400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'Breakeven 1'!$I$4</c:f>
              <c:strCache>
                <c:ptCount val="1"/>
                <c:pt idx="0">
                  <c:v>Cost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'Breakeven 1'!$G$5:$G$16</c:f>
              <c:numCache>
                <c:formatCode>General</c:formatCode>
                <c:ptCount val="12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</c:numCache>
            </c:numRef>
          </c:xVal>
          <c:yVal>
            <c:numRef>
              <c:f>'Breakeven 1'!$I$5:$I$16</c:f>
              <c:numCache>
                <c:formatCode>General</c:formatCode>
                <c:ptCount val="12"/>
                <c:pt idx="0">
                  <c:v>6000</c:v>
                </c:pt>
                <c:pt idx="1">
                  <c:v>6400</c:v>
                </c:pt>
                <c:pt idx="2">
                  <c:v>6800</c:v>
                </c:pt>
                <c:pt idx="3">
                  <c:v>7200</c:v>
                </c:pt>
                <c:pt idx="4">
                  <c:v>7600</c:v>
                </c:pt>
                <c:pt idx="5">
                  <c:v>8000</c:v>
                </c:pt>
                <c:pt idx="6">
                  <c:v>8400</c:v>
                </c:pt>
                <c:pt idx="7">
                  <c:v>8800</c:v>
                </c:pt>
                <c:pt idx="8">
                  <c:v>9200</c:v>
                </c:pt>
                <c:pt idx="9">
                  <c:v>9600</c:v>
                </c:pt>
                <c:pt idx="10">
                  <c:v>10000</c:v>
                </c:pt>
                <c:pt idx="11">
                  <c:v>10400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'Breakeven 1'!$J$4</c:f>
              <c:strCache>
                <c:ptCount val="1"/>
                <c:pt idx="0">
                  <c:v>Profit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'Breakeven 1'!$G$5:$G$16</c:f>
              <c:numCache>
                <c:formatCode>General</c:formatCode>
                <c:ptCount val="12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</c:numCache>
            </c:numRef>
          </c:xVal>
          <c:yVal>
            <c:numRef>
              <c:f>'Breakeven 1'!$J$5:$J$16</c:f>
              <c:numCache>
                <c:formatCode>General</c:formatCode>
                <c:ptCount val="12"/>
                <c:pt idx="0">
                  <c:v>-6000</c:v>
                </c:pt>
                <c:pt idx="1">
                  <c:v>-5000</c:v>
                </c:pt>
                <c:pt idx="2">
                  <c:v>-4000</c:v>
                </c:pt>
                <c:pt idx="3">
                  <c:v>-3000</c:v>
                </c:pt>
                <c:pt idx="4">
                  <c:v>-2000</c:v>
                </c:pt>
                <c:pt idx="5">
                  <c:v>-1000</c:v>
                </c:pt>
                <c:pt idx="6">
                  <c:v>0</c:v>
                </c:pt>
                <c:pt idx="7">
                  <c:v>1000</c:v>
                </c:pt>
                <c:pt idx="8">
                  <c:v>2000</c:v>
                </c:pt>
                <c:pt idx="9">
                  <c:v>3000</c:v>
                </c:pt>
                <c:pt idx="10">
                  <c:v>4000</c:v>
                </c:pt>
                <c:pt idx="11">
                  <c:v>5000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'Breakeven 1'!$G$17:$G$18</c:f>
              <c:numCache>
                <c:formatCode>General</c:formatCode>
                <c:ptCount val="2"/>
                <c:pt idx="0">
                  <c:v>1000</c:v>
                </c:pt>
                <c:pt idx="1">
                  <c:v>1000</c:v>
                </c:pt>
              </c:numCache>
            </c:numRef>
          </c:xVal>
          <c:yVal>
            <c:numRef>
              <c:f>'Breakeven 1'!$H$17:$H$18</c:f>
              <c:numCache>
                <c:formatCode>General</c:formatCode>
                <c:ptCount val="2"/>
                <c:pt idx="0">
                  <c:v>0</c:v>
                </c:pt>
                <c:pt idx="1">
                  <c:v>-1000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633984"/>
        <c:axId val="204656640"/>
      </c:scatterChart>
      <c:valAx>
        <c:axId val="204633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Volume</a:t>
                </a:r>
              </a:p>
            </c:rich>
          </c:tx>
          <c:layout>
            <c:manualLayout>
              <c:xMode val="edge"/>
              <c:yMode val="edge"/>
              <c:x val="0.49244105825864637"/>
              <c:y val="0.844635140946364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4656640"/>
        <c:crosses val="autoZero"/>
        <c:crossBetween val="midCat"/>
      </c:valAx>
      <c:valAx>
        <c:axId val="204656640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463398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4.7516198704103674E-2"/>
          <c:y val="0.93220605898838915"/>
          <c:w val="0.68250607982857425"/>
          <c:h val="5.93223304714028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0.984251969" l="0.78740157499999996" r="0.78740157499999996" t="0.984251969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9525</xdr:rowOff>
        </xdr:from>
        <xdr:to>
          <xdr:col>4</xdr:col>
          <xdr:colOff>152400</xdr:colOff>
          <xdr:row>7</xdr:row>
          <xdr:rowOff>9525</xdr:rowOff>
        </xdr:to>
        <xdr:sp macro="" textlink="">
          <xdr:nvSpPr>
            <xdr:cNvPr id="3073" name="SpinButton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371475</xdr:colOff>
      <xdr:row>0</xdr:row>
      <xdr:rowOff>95250</xdr:rowOff>
    </xdr:from>
    <xdr:to>
      <xdr:col>9</xdr:col>
      <xdr:colOff>590550</xdr:colOff>
      <xdr:row>21</xdr:row>
      <xdr:rowOff>95250</xdr:rowOff>
    </xdr:to>
    <xdr:graphicFrame macro="">
      <xdr:nvGraphicFramePr>
        <xdr:cNvPr id="3075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</xdr:row>
          <xdr:rowOff>0</xdr:rowOff>
        </xdr:from>
        <xdr:to>
          <xdr:col>4</xdr:col>
          <xdr:colOff>0</xdr:colOff>
          <xdr:row>3</xdr:row>
          <xdr:rowOff>76200</xdr:rowOff>
        </xdr:to>
        <xdr:sp macro="" textlink="">
          <xdr:nvSpPr>
            <xdr:cNvPr id="4097" name="CommandButton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2</xdr:row>
      <xdr:rowOff>123825</xdr:rowOff>
    </xdr:from>
    <xdr:to>
      <xdr:col>10</xdr:col>
      <xdr:colOff>866775</xdr:colOff>
      <xdr:row>22</xdr:row>
      <xdr:rowOff>152400</xdr:rowOff>
    </xdr:to>
    <xdr:graphicFrame macro="">
      <xdr:nvGraphicFramePr>
        <xdr:cNvPr id="205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</xdr:row>
          <xdr:rowOff>0</xdr:rowOff>
        </xdr:from>
        <xdr:to>
          <xdr:col>5</xdr:col>
          <xdr:colOff>161925</xdr:colOff>
          <xdr:row>10</xdr:row>
          <xdr:rowOff>0</xdr:rowOff>
        </xdr:to>
        <xdr:sp macro="" textlink="">
          <xdr:nvSpPr>
            <xdr:cNvPr id="2051" name="SpinButton1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571500</xdr:colOff>
          <xdr:row>0</xdr:row>
          <xdr:rowOff>133350</xdr:rowOff>
        </xdr:from>
        <xdr:to>
          <xdr:col>9</xdr:col>
          <xdr:colOff>361950</xdr:colOff>
          <xdr:row>2</xdr:row>
          <xdr:rowOff>57150</xdr:rowOff>
        </xdr:to>
        <xdr:sp macro="" textlink="">
          <xdr:nvSpPr>
            <xdr:cNvPr id="1030" name="CommandButton1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9</xdr:row>
          <xdr:rowOff>0</xdr:rowOff>
        </xdr:from>
        <xdr:to>
          <xdr:col>5</xdr:col>
          <xdr:colOff>161925</xdr:colOff>
          <xdr:row>11</xdr:row>
          <xdr:rowOff>0</xdr:rowOff>
        </xdr:to>
        <xdr:sp macro="" textlink="">
          <xdr:nvSpPr>
            <xdr:cNvPr id="1031" name="SpinButton1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control" Target="../activeX/activeX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3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5.xml"/><Relationship Id="rId5" Type="http://schemas.openxmlformats.org/officeDocument/2006/relationships/image" Target="../media/image1.emf"/><Relationship Id="rId4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22"/>
  <sheetViews>
    <sheetView workbookViewId="0"/>
  </sheetViews>
  <sheetFormatPr baseColWidth="10" defaultColWidth="9.140625" defaultRowHeight="12.75" x14ac:dyDescent="0.2"/>
  <cols>
    <col min="1" max="1" width="2.7109375" style="84" customWidth="1"/>
    <col min="2" max="2" width="4.7109375" style="84" customWidth="1"/>
    <col min="3" max="3" width="16.85546875" style="84" customWidth="1"/>
    <col min="4" max="4" width="27.7109375" style="84" customWidth="1"/>
    <col min="5" max="5" width="2.7109375" style="84" customWidth="1"/>
    <col min="6" max="6" width="4.7109375" style="84" customWidth="1"/>
    <col min="7" max="7" width="16.85546875" style="84" customWidth="1"/>
    <col min="8" max="8" width="27.7109375" style="84" customWidth="1"/>
    <col min="9" max="9" width="2.7109375" style="84" customWidth="1"/>
    <col min="10" max="16384" width="9.140625" style="84"/>
  </cols>
  <sheetData>
    <row r="1" spans="1:9" s="83" customFormat="1" ht="18" x14ac:dyDescent="0.25">
      <c r="A1" s="82"/>
      <c r="B1" s="82" t="s">
        <v>69</v>
      </c>
      <c r="C1" s="82"/>
      <c r="D1" s="82"/>
      <c r="E1" s="82"/>
      <c r="F1" s="82"/>
      <c r="G1" s="82"/>
      <c r="H1" s="82"/>
      <c r="I1" s="82"/>
    </row>
    <row r="2" spans="1:9" s="83" customFormat="1" ht="18" x14ac:dyDescent="0.25">
      <c r="A2" s="82"/>
      <c r="B2" s="82" t="s">
        <v>68</v>
      </c>
      <c r="C2" s="82"/>
      <c r="D2" s="82"/>
      <c r="E2" s="82"/>
      <c r="F2" s="82"/>
      <c r="G2" s="82"/>
      <c r="H2" s="82"/>
      <c r="I2" s="82"/>
    </row>
    <row r="3" spans="1:9" s="83" customFormat="1" ht="18" x14ac:dyDescent="0.25">
      <c r="A3" s="82"/>
      <c r="B3" s="82" t="s">
        <v>70</v>
      </c>
      <c r="C3" s="82"/>
      <c r="D3" s="82"/>
      <c r="E3" s="82"/>
      <c r="F3" s="82"/>
      <c r="G3" s="82"/>
      <c r="H3" s="82"/>
      <c r="I3" s="82"/>
    </row>
    <row r="5" spans="1:9" x14ac:dyDescent="0.2">
      <c r="B5" s="85" t="s">
        <v>63</v>
      </c>
    </row>
    <row r="6" spans="1:9" x14ac:dyDescent="0.2">
      <c r="D6" s="85"/>
    </row>
    <row r="7" spans="1:9" x14ac:dyDescent="0.2">
      <c r="C7" s="85" t="s">
        <v>57</v>
      </c>
      <c r="D7" s="86" t="s">
        <v>23</v>
      </c>
      <c r="G7" s="85"/>
      <c r="H7" s="88"/>
    </row>
    <row r="8" spans="1:9" x14ac:dyDescent="0.2">
      <c r="C8" s="85"/>
      <c r="D8" s="86" t="s">
        <v>29</v>
      </c>
      <c r="G8" s="85"/>
      <c r="H8" s="88"/>
    </row>
    <row r="9" spans="1:9" x14ac:dyDescent="0.2">
      <c r="C9" s="85"/>
      <c r="D9" s="87" t="s">
        <v>50</v>
      </c>
      <c r="G9" s="85"/>
      <c r="H9" s="88"/>
    </row>
    <row r="10" spans="1:9" x14ac:dyDescent="0.2">
      <c r="C10" s="85"/>
      <c r="D10" s="87" t="s">
        <v>51</v>
      </c>
      <c r="G10" s="85"/>
      <c r="H10" s="85"/>
    </row>
    <row r="11" spans="1:9" x14ac:dyDescent="0.2">
      <c r="D11" s="85"/>
      <c r="G11" s="85"/>
      <c r="H11" s="88"/>
    </row>
    <row r="12" spans="1:9" x14ac:dyDescent="0.2">
      <c r="D12" s="88" t="s">
        <v>40</v>
      </c>
      <c r="G12" s="85"/>
      <c r="H12" s="88"/>
    </row>
    <row r="13" spans="1:9" x14ac:dyDescent="0.2">
      <c r="D13" s="85"/>
    </row>
    <row r="14" spans="1:9" x14ac:dyDescent="0.2">
      <c r="C14" s="85"/>
      <c r="D14" s="88" t="s">
        <v>52</v>
      </c>
    </row>
    <row r="15" spans="1:9" x14ac:dyDescent="0.2">
      <c r="C15" s="85"/>
      <c r="D15" s="88"/>
    </row>
    <row r="16" spans="1:9" x14ac:dyDescent="0.2">
      <c r="C16" s="85"/>
      <c r="D16" s="88"/>
    </row>
    <row r="17" spans="2:4" x14ac:dyDescent="0.2">
      <c r="C17" s="85"/>
      <c r="D17" s="88"/>
    </row>
    <row r="18" spans="2:4" x14ac:dyDescent="0.2">
      <c r="C18" s="85"/>
      <c r="D18" s="85"/>
    </row>
    <row r="19" spans="2:4" x14ac:dyDescent="0.2">
      <c r="D19" s="85"/>
    </row>
    <row r="20" spans="2:4" x14ac:dyDescent="0.2">
      <c r="B20" s="85" t="s">
        <v>58</v>
      </c>
      <c r="C20" s="85"/>
    </row>
    <row r="22" spans="2:4" x14ac:dyDescent="0.2">
      <c r="C22" s="85"/>
    </row>
  </sheetData>
  <phoneticPr fontId="0" type="noConversion"/>
  <hyperlinks>
    <hyperlink ref="D7" location="Efficiency!A1" display="Efficiency"/>
    <hyperlink ref="D8" location="Requirements!A1" display="Process Requirements"/>
    <hyperlink ref="D9" location="'Breakeven 1'!A1" display="Breakeven Analysis"/>
    <hyperlink ref="D10" location="'Breakeven 2'!A1" display="Comparative Breakeven Analysis"/>
    <hyperlink ref="D14" location="'Solved Problems'!A1" display="Solved Problems"/>
    <hyperlink ref="D12" location="Examples!A1" display="Examples"/>
  </hyperlinks>
  <pageMargins left="0.78740157499999996" right="0.78740157499999996" top="0.984251969" bottom="0.984251969" header="0.5" footer="0.5"/>
  <pageSetup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H13"/>
  <sheetViews>
    <sheetView topLeftCell="A13" workbookViewId="0">
      <selection activeCell="C26" sqref="C26"/>
    </sheetView>
  </sheetViews>
  <sheetFormatPr baseColWidth="10" defaultColWidth="9.140625" defaultRowHeight="12.75" x14ac:dyDescent="0.2"/>
  <cols>
    <col min="1" max="1" width="2.7109375" style="90" customWidth="1"/>
    <col min="2" max="10" width="11.28515625" style="90" customWidth="1"/>
    <col min="11" max="16384" width="9.140625" style="90"/>
  </cols>
  <sheetData>
    <row r="1" spans="1:8" x14ac:dyDescent="0.2">
      <c r="A1" s="3" t="s">
        <v>23</v>
      </c>
      <c r="C1" s="89"/>
    </row>
    <row r="2" spans="1:8" x14ac:dyDescent="0.2">
      <c r="A2" s="91" t="s">
        <v>59</v>
      </c>
    </row>
    <row r="3" spans="1:8" ht="13.5" thickBot="1" x14ac:dyDescent="0.25"/>
    <row r="4" spans="1:8" ht="13.5" thickBot="1" x14ac:dyDescent="0.25">
      <c r="C4" s="4" t="s">
        <v>25</v>
      </c>
      <c r="D4" s="8">
        <v>50</v>
      </c>
    </row>
    <row r="5" spans="1:8" ht="13.5" thickBot="1" x14ac:dyDescent="0.25">
      <c r="C5" s="4" t="s">
        <v>26</v>
      </c>
      <c r="D5" s="8">
        <v>40</v>
      </c>
    </row>
    <row r="6" spans="1:8" ht="13.5" thickBot="1" x14ac:dyDescent="0.25"/>
    <row r="7" spans="1:8" ht="13.5" thickBot="1" x14ac:dyDescent="0.25">
      <c r="C7" s="4" t="s">
        <v>39</v>
      </c>
      <c r="D7" s="8">
        <v>36</v>
      </c>
    </row>
    <row r="9" spans="1:8" ht="13.5" thickBot="1" x14ac:dyDescent="0.25">
      <c r="C9" s="92"/>
      <c r="D9" s="93"/>
    </row>
    <row r="10" spans="1:8" ht="13.5" thickBot="1" x14ac:dyDescent="0.25">
      <c r="C10" s="4" t="s">
        <v>27</v>
      </c>
      <c r="D10" s="6">
        <f>D7/D5</f>
        <v>0.9</v>
      </c>
      <c r="F10" s="1"/>
      <c r="G10" s="1"/>
      <c r="H10" s="1">
        <v>1</v>
      </c>
    </row>
    <row r="11" spans="1:8" ht="13.5" thickBot="1" x14ac:dyDescent="0.25">
      <c r="C11" s="4" t="s">
        <v>28</v>
      </c>
      <c r="D11" s="6">
        <f>D7/D4</f>
        <v>0.72</v>
      </c>
      <c r="F11" s="1" t="s">
        <v>23</v>
      </c>
      <c r="G11" s="7">
        <f>D10</f>
        <v>0.9</v>
      </c>
      <c r="H11" s="1">
        <v>1</v>
      </c>
    </row>
    <row r="12" spans="1:8" x14ac:dyDescent="0.2">
      <c r="F12" s="1" t="s">
        <v>24</v>
      </c>
      <c r="G12" s="7">
        <f>D11</f>
        <v>0.72</v>
      </c>
      <c r="H12" s="1">
        <v>1</v>
      </c>
    </row>
    <row r="13" spans="1:8" x14ac:dyDescent="0.2">
      <c r="F13" s="1"/>
      <c r="G13" s="1"/>
      <c r="H13" s="1">
        <v>1</v>
      </c>
    </row>
  </sheetData>
  <sheetProtection password="C342" sheet="1" objects="1" scenarios="1" formatCells="0" formatColumns="0" formatRows="0"/>
  <phoneticPr fontId="2" type="noConversion"/>
  <hyperlinks>
    <hyperlink ref="A2" location="'Chapter 5'!A1" display="&lt;Back"/>
  </hyperlinks>
  <pageMargins left="0.78740157499999996" right="0.78740157499999996" top="0.984251969" bottom="0.984251969" header="0.5" footer="0.5"/>
  <pageSetup orientation="landscape" horizontalDpi="4294967293" verticalDpi="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73" r:id="rId4" name="SpinButton1">
          <controlPr defaultSize="0" autoLine="0" linkedCell="D7" r:id="rId5">
            <anchor moveWithCells="1">
              <from>
                <xdr:col>4</xdr:col>
                <xdr:colOff>0</xdr:colOff>
                <xdr:row>5</xdr:row>
                <xdr:rowOff>9525</xdr:rowOff>
              </from>
              <to>
                <xdr:col>4</xdr:col>
                <xdr:colOff>152400</xdr:colOff>
                <xdr:row>7</xdr:row>
                <xdr:rowOff>9525</xdr:rowOff>
              </to>
            </anchor>
          </controlPr>
        </control>
      </mc:Choice>
      <mc:Fallback>
        <control shapeId="3073" r:id="rId4" name="Spin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I14"/>
  <sheetViews>
    <sheetView workbookViewId="0"/>
  </sheetViews>
  <sheetFormatPr baseColWidth="10" defaultColWidth="9.140625" defaultRowHeight="12.75" x14ac:dyDescent="0.2"/>
  <cols>
    <col min="1" max="1" width="2.7109375" style="90" customWidth="1"/>
    <col min="2" max="10" width="11.28515625" style="90" customWidth="1"/>
    <col min="11" max="16384" width="9.140625" style="90"/>
  </cols>
  <sheetData>
    <row r="1" spans="1:9" x14ac:dyDescent="0.2">
      <c r="A1" s="3" t="s">
        <v>29</v>
      </c>
    </row>
    <row r="2" spans="1:9" ht="13.5" thickBot="1" x14ac:dyDescent="0.25">
      <c r="A2" s="91" t="s">
        <v>59</v>
      </c>
    </row>
    <row r="3" spans="1:9" ht="13.5" thickBot="1" x14ac:dyDescent="0.25">
      <c r="A3" s="89"/>
      <c r="B3" s="4" t="s">
        <v>37</v>
      </c>
      <c r="C3" s="8">
        <v>2000</v>
      </c>
    </row>
    <row r="4" spans="1:9" ht="13.5" thickBot="1" x14ac:dyDescent="0.25">
      <c r="A4" s="89"/>
    </row>
    <row r="5" spans="1:9" x14ac:dyDescent="0.2">
      <c r="B5" s="11"/>
      <c r="C5" s="12"/>
      <c r="D5" s="79" t="s">
        <v>41</v>
      </c>
      <c r="E5" s="22" t="s">
        <v>42</v>
      </c>
      <c r="F5" s="23"/>
      <c r="G5" s="80"/>
      <c r="H5" s="81"/>
      <c r="I5" s="95"/>
    </row>
    <row r="6" spans="1:9" x14ac:dyDescent="0.2">
      <c r="B6" s="16"/>
      <c r="C6" s="13" t="s">
        <v>31</v>
      </c>
      <c r="D6" s="13" t="s">
        <v>42</v>
      </c>
      <c r="E6" s="14" t="s">
        <v>43</v>
      </c>
      <c r="F6" s="15"/>
      <c r="G6" s="17" t="s">
        <v>22</v>
      </c>
      <c r="H6" s="15"/>
    </row>
    <row r="7" spans="1:9" ht="13.5" thickBot="1" x14ac:dyDescent="0.25">
      <c r="B7" s="18" t="s">
        <v>30</v>
      </c>
      <c r="C7" s="19" t="s">
        <v>32</v>
      </c>
      <c r="D7" s="19" t="s">
        <v>43</v>
      </c>
      <c r="E7" s="20" t="s">
        <v>44</v>
      </c>
      <c r="F7" s="21"/>
      <c r="G7" s="20" t="s">
        <v>38</v>
      </c>
      <c r="H7" s="21"/>
    </row>
    <row r="8" spans="1:9" x14ac:dyDescent="0.2">
      <c r="B8" s="26" t="s">
        <v>33</v>
      </c>
      <c r="C8" s="27">
        <v>400</v>
      </c>
      <c r="D8" s="27">
        <v>5</v>
      </c>
      <c r="E8" s="22">
        <f t="shared" ref="E8:E13" si="0">IF(AND(ISNUMBER($C8),ISNUMBER($D8)),C8*D8,"")</f>
        <v>2000</v>
      </c>
      <c r="F8" s="23"/>
      <c r="G8" s="14">
        <f t="shared" ref="G8:G14" si="1">IF(AND(ISNUMBER(E8),ISNUMBER($C$3)),E8/$C$3,"")</f>
        <v>1</v>
      </c>
      <c r="H8" s="15"/>
    </row>
    <row r="9" spans="1:9" x14ac:dyDescent="0.2">
      <c r="B9" s="28" t="s">
        <v>34</v>
      </c>
      <c r="C9" s="29">
        <v>300</v>
      </c>
      <c r="D9" s="29">
        <v>8</v>
      </c>
      <c r="E9" s="14">
        <f t="shared" si="0"/>
        <v>2400</v>
      </c>
      <c r="F9" s="15"/>
      <c r="G9" s="14">
        <f t="shared" si="1"/>
        <v>1.2</v>
      </c>
      <c r="H9" s="15"/>
    </row>
    <row r="10" spans="1:9" x14ac:dyDescent="0.2">
      <c r="B10" s="28" t="s">
        <v>35</v>
      </c>
      <c r="C10" s="29">
        <v>700</v>
      </c>
      <c r="D10" s="29">
        <v>2</v>
      </c>
      <c r="E10" s="14">
        <f t="shared" si="0"/>
        <v>1400</v>
      </c>
      <c r="F10" s="15"/>
      <c r="G10" s="14">
        <f t="shared" si="1"/>
        <v>0.7</v>
      </c>
      <c r="H10" s="15"/>
    </row>
    <row r="11" spans="1:9" x14ac:dyDescent="0.2">
      <c r="B11" s="28"/>
      <c r="C11" s="29"/>
      <c r="D11" s="29"/>
      <c r="E11" s="14" t="str">
        <f t="shared" si="0"/>
        <v/>
      </c>
      <c r="F11" s="15"/>
      <c r="G11" s="14" t="str">
        <f t="shared" si="1"/>
        <v/>
      </c>
      <c r="H11" s="15"/>
    </row>
    <row r="12" spans="1:9" x14ac:dyDescent="0.2">
      <c r="B12" s="28"/>
      <c r="C12" s="29"/>
      <c r="D12" s="29"/>
      <c r="E12" s="14" t="str">
        <f t="shared" si="0"/>
        <v/>
      </c>
      <c r="F12" s="15"/>
      <c r="G12" s="14" t="str">
        <f t="shared" si="1"/>
        <v/>
      </c>
      <c r="H12" s="15"/>
    </row>
    <row r="13" spans="1:9" ht="13.5" thickBot="1" x14ac:dyDescent="0.25">
      <c r="B13" s="30"/>
      <c r="C13" s="31"/>
      <c r="D13" s="31"/>
      <c r="E13" s="20" t="str">
        <f t="shared" si="0"/>
        <v/>
      </c>
      <c r="F13" s="21"/>
      <c r="G13" s="20" t="str">
        <f t="shared" si="1"/>
        <v/>
      </c>
      <c r="H13" s="21"/>
    </row>
    <row r="14" spans="1:9" ht="13.5" thickBot="1" x14ac:dyDescent="0.25">
      <c r="D14" s="4" t="s">
        <v>36</v>
      </c>
      <c r="E14" s="24">
        <f>IF(COUNT(E8:E13)&gt;0,SUM(E8:E13),"")</f>
        <v>5800</v>
      </c>
      <c r="F14" s="25"/>
      <c r="G14" s="24">
        <f t="shared" si="1"/>
        <v>2.9</v>
      </c>
      <c r="H14" s="25"/>
    </row>
  </sheetData>
  <sheetProtection password="C342" sheet="1" objects="1" scenarios="1" formatCells="0" formatColumns="0" formatRows="0"/>
  <phoneticPr fontId="2" type="noConversion"/>
  <hyperlinks>
    <hyperlink ref="A2" location="'Chapter 5'!A1" display="&lt;Back"/>
  </hyperlinks>
  <pageMargins left="0.78740157499999996" right="0.78740157499999996" top="0.984251969" bottom="0.984251969" header="0.5" footer="0.5"/>
  <pageSetup orientation="portrait" horizontalDpi="4294967293" verticalDpi="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CommandButton1">
          <controlPr defaultSize="0" autoLine="0" r:id="rId5">
            <anchor moveWithCells="1">
              <from>
                <xdr:col>3</xdr:col>
                <xdr:colOff>209550</xdr:colOff>
                <xdr:row>2</xdr:row>
                <xdr:rowOff>0</xdr:rowOff>
              </from>
              <to>
                <xdr:col>4</xdr:col>
                <xdr:colOff>0</xdr:colOff>
                <xdr:row>3</xdr:row>
                <xdr:rowOff>76200</xdr:rowOff>
              </to>
            </anchor>
          </controlPr>
        </control>
      </mc:Choice>
      <mc:Fallback>
        <control shapeId="4097" r:id="rId4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K20"/>
  <sheetViews>
    <sheetView tabSelected="1" workbookViewId="0">
      <selection activeCell="E20" sqref="E20"/>
    </sheetView>
  </sheetViews>
  <sheetFormatPr baseColWidth="10" defaultColWidth="9.140625" defaultRowHeight="12.75" x14ac:dyDescent="0.2"/>
  <cols>
    <col min="1" max="1" width="2.28515625" style="90" customWidth="1"/>
    <col min="2" max="10" width="11.28515625" style="90" customWidth="1"/>
    <col min="11" max="11" width="14" style="90" customWidth="1"/>
    <col min="12" max="12" width="9.7109375" style="90" bestFit="1" customWidth="1"/>
    <col min="13" max="16384" width="9.140625" style="90"/>
  </cols>
  <sheetData>
    <row r="1" spans="1:11" ht="13.5" thickBot="1" x14ac:dyDescent="0.25">
      <c r="A1" s="65" t="s">
        <v>50</v>
      </c>
      <c r="G1" s="96" t="s">
        <v>0</v>
      </c>
      <c r="H1" s="97"/>
      <c r="I1" s="97"/>
      <c r="J1" s="98"/>
    </row>
    <row r="2" spans="1:11" ht="13.5" thickBot="1" x14ac:dyDescent="0.25">
      <c r="A2" s="91"/>
      <c r="G2" s="99" t="s">
        <v>1</v>
      </c>
      <c r="H2" s="58">
        <v>0</v>
      </c>
      <c r="I2" s="99" t="s">
        <v>2</v>
      </c>
      <c r="J2" s="58">
        <v>200</v>
      </c>
      <c r="K2" s="100"/>
    </row>
    <row r="3" spans="1:11" ht="13.5" thickBot="1" x14ac:dyDescent="0.25">
      <c r="E3" s="101"/>
      <c r="H3" s="94"/>
      <c r="J3" s="94"/>
    </row>
    <row r="4" spans="1:11" x14ac:dyDescent="0.2">
      <c r="B4" s="33" t="s">
        <v>3</v>
      </c>
      <c r="C4" s="59"/>
      <c r="D4" s="34" t="s">
        <v>4</v>
      </c>
      <c r="E4" s="57">
        <v>6000</v>
      </c>
      <c r="F4" s="100" t="str">
        <f>IF(E4&lt;E5,"Warning: Revenue/unit is","")</f>
        <v/>
      </c>
      <c r="G4" s="35" t="s">
        <v>5</v>
      </c>
      <c r="H4" s="36" t="s">
        <v>6</v>
      </c>
      <c r="I4" s="36" t="s">
        <v>7</v>
      </c>
      <c r="J4" s="36" t="s">
        <v>8</v>
      </c>
    </row>
    <row r="5" spans="1:11" x14ac:dyDescent="0.2">
      <c r="B5" s="37" t="s">
        <v>9</v>
      </c>
      <c r="C5" s="60"/>
      <c r="D5" s="38" t="s">
        <v>10</v>
      </c>
      <c r="E5" s="57">
        <v>7</v>
      </c>
      <c r="F5" s="100" t="str">
        <f>IF(E4&lt;E5,"less than Var cost/unit!","")</f>
        <v/>
      </c>
      <c r="G5" s="1">
        <f>+H2</f>
        <v>0</v>
      </c>
      <c r="H5" s="1">
        <f t="shared" ref="H5:H16" si="0">+G5*$E$5</f>
        <v>0</v>
      </c>
      <c r="I5" s="1">
        <f t="shared" ref="I5:I16" si="1">+$E$4+G5*$E$6</f>
        <v>6000</v>
      </c>
      <c r="J5" s="1">
        <f t="shared" ref="J5:J16" si="2">+H5-I5</f>
        <v>-6000</v>
      </c>
    </row>
    <row r="6" spans="1:11" ht="13.5" thickBot="1" x14ac:dyDescent="0.25">
      <c r="B6" s="37" t="s">
        <v>11</v>
      </c>
      <c r="C6" s="60"/>
      <c r="D6" s="38" t="s">
        <v>12</v>
      </c>
      <c r="E6" s="57">
        <v>2</v>
      </c>
      <c r="F6" s="100"/>
      <c r="G6" s="1">
        <f t="shared" ref="G6:G16" si="3">+G5+$J$2</f>
        <v>200</v>
      </c>
      <c r="H6" s="1">
        <f t="shared" si="0"/>
        <v>1400</v>
      </c>
      <c r="I6" s="1">
        <f t="shared" si="1"/>
        <v>6400</v>
      </c>
      <c r="J6" s="1">
        <f t="shared" si="2"/>
        <v>-5000</v>
      </c>
    </row>
    <row r="7" spans="1:11" ht="15" thickBot="1" x14ac:dyDescent="0.3">
      <c r="B7" s="39" t="s">
        <v>13</v>
      </c>
      <c r="C7" s="61"/>
      <c r="D7" s="40" t="s">
        <v>17</v>
      </c>
      <c r="E7" s="41">
        <f>E4/(E5-E6)</f>
        <v>1200</v>
      </c>
      <c r="F7" s="100"/>
      <c r="G7" s="1">
        <f t="shared" si="3"/>
        <v>400</v>
      </c>
      <c r="H7" s="1">
        <f t="shared" si="0"/>
        <v>2800</v>
      </c>
      <c r="I7" s="1">
        <f t="shared" si="1"/>
        <v>6800</v>
      </c>
      <c r="J7" s="1">
        <f t="shared" si="2"/>
        <v>-4000</v>
      </c>
    </row>
    <row r="8" spans="1:11" ht="13.5" thickBot="1" x14ac:dyDescent="0.25">
      <c r="E8" s="103"/>
      <c r="G8" s="1">
        <f t="shared" si="3"/>
        <v>600</v>
      </c>
      <c r="H8" s="1">
        <f t="shared" si="0"/>
        <v>4200</v>
      </c>
      <c r="I8" s="1">
        <f t="shared" si="1"/>
        <v>7200</v>
      </c>
      <c r="J8" s="1">
        <f t="shared" si="2"/>
        <v>-3000</v>
      </c>
    </row>
    <row r="9" spans="1:11" ht="13.5" thickBot="1" x14ac:dyDescent="0.25">
      <c r="B9" s="43" t="s">
        <v>5</v>
      </c>
      <c r="C9" s="62"/>
      <c r="D9" s="44" t="s">
        <v>47</v>
      </c>
      <c r="E9" s="56">
        <v>1000</v>
      </c>
      <c r="G9" s="1">
        <f t="shared" si="3"/>
        <v>800</v>
      </c>
      <c r="H9" s="1">
        <f t="shared" si="0"/>
        <v>5600</v>
      </c>
      <c r="I9" s="1">
        <f t="shared" si="1"/>
        <v>7600</v>
      </c>
      <c r="J9" s="1">
        <f t="shared" si="2"/>
        <v>-2000</v>
      </c>
    </row>
    <row r="10" spans="1:11" ht="13.5" thickBot="1" x14ac:dyDescent="0.25">
      <c r="B10" s="45"/>
      <c r="C10" s="32"/>
      <c r="D10" s="46" t="s">
        <v>46</v>
      </c>
      <c r="E10" s="56">
        <v>100</v>
      </c>
      <c r="G10" s="1">
        <f t="shared" si="3"/>
        <v>1000</v>
      </c>
      <c r="H10" s="1">
        <f t="shared" si="0"/>
        <v>7000</v>
      </c>
      <c r="I10" s="1">
        <f t="shared" si="1"/>
        <v>8000</v>
      </c>
      <c r="J10" s="1">
        <f t="shared" si="2"/>
        <v>-1000</v>
      </c>
    </row>
    <row r="11" spans="1:11" ht="13.5" thickBot="1" x14ac:dyDescent="0.25">
      <c r="G11" s="1">
        <f t="shared" si="3"/>
        <v>1200</v>
      </c>
      <c r="H11" s="1">
        <f t="shared" si="0"/>
        <v>8400</v>
      </c>
      <c r="I11" s="1">
        <f t="shared" si="1"/>
        <v>8400</v>
      </c>
      <c r="J11" s="1">
        <f t="shared" si="2"/>
        <v>0</v>
      </c>
    </row>
    <row r="12" spans="1:11" x14ac:dyDescent="0.2">
      <c r="B12" s="33" t="s">
        <v>14</v>
      </c>
      <c r="C12" s="59"/>
      <c r="D12" s="47" t="s">
        <v>18</v>
      </c>
      <c r="E12" s="48">
        <f>E9*E5</f>
        <v>7000</v>
      </c>
      <c r="G12" s="1">
        <f t="shared" si="3"/>
        <v>1400</v>
      </c>
      <c r="H12" s="1">
        <f t="shared" si="0"/>
        <v>9800</v>
      </c>
      <c r="I12" s="1">
        <f t="shared" si="1"/>
        <v>8800</v>
      </c>
      <c r="J12" s="1">
        <f t="shared" si="2"/>
        <v>1000</v>
      </c>
    </row>
    <row r="13" spans="1:11" x14ac:dyDescent="0.2">
      <c r="B13" s="49" t="s">
        <v>3</v>
      </c>
      <c r="C13" s="63"/>
      <c r="D13" s="50" t="s">
        <v>4</v>
      </c>
      <c r="E13" s="51">
        <f>E4</f>
        <v>6000</v>
      </c>
      <c r="G13" s="1">
        <f>+G12+$J$2</f>
        <v>1600</v>
      </c>
      <c r="H13" s="1">
        <f t="shared" si="0"/>
        <v>11200</v>
      </c>
      <c r="I13" s="1">
        <f t="shared" si="1"/>
        <v>9200</v>
      </c>
      <c r="J13" s="1">
        <f t="shared" si="2"/>
        <v>2000</v>
      </c>
    </row>
    <row r="14" spans="1:11" x14ac:dyDescent="0.2">
      <c r="B14" s="37" t="s">
        <v>15</v>
      </c>
      <c r="C14" s="60"/>
      <c r="D14" s="50" t="s">
        <v>20</v>
      </c>
      <c r="E14" s="52">
        <f>E9*E6</f>
        <v>2000</v>
      </c>
      <c r="G14" s="1">
        <f t="shared" si="3"/>
        <v>1800</v>
      </c>
      <c r="H14" s="1">
        <f t="shared" si="0"/>
        <v>12600</v>
      </c>
      <c r="I14" s="1">
        <f t="shared" si="1"/>
        <v>9600</v>
      </c>
      <c r="J14" s="1">
        <f t="shared" si="2"/>
        <v>3000</v>
      </c>
    </row>
    <row r="15" spans="1:11" ht="13.5" thickBot="1" x14ac:dyDescent="0.25">
      <c r="B15" s="53" t="s">
        <v>16</v>
      </c>
      <c r="C15" s="64"/>
      <c r="D15" s="54" t="s">
        <v>21</v>
      </c>
      <c r="E15" s="55">
        <f>E14+E4</f>
        <v>8000</v>
      </c>
      <c r="F15" s="104"/>
      <c r="G15" s="1">
        <f t="shared" si="3"/>
        <v>2000</v>
      </c>
      <c r="H15" s="1">
        <f t="shared" si="0"/>
        <v>14000</v>
      </c>
      <c r="I15" s="1">
        <f t="shared" si="1"/>
        <v>10000</v>
      </c>
      <c r="J15" s="1">
        <f t="shared" si="2"/>
        <v>4000</v>
      </c>
    </row>
    <row r="16" spans="1:11" ht="13.5" thickBot="1" x14ac:dyDescent="0.25">
      <c r="B16" s="53" t="s">
        <v>8</v>
      </c>
      <c r="C16" s="64"/>
      <c r="D16" s="54" t="s">
        <v>19</v>
      </c>
      <c r="E16" s="55">
        <f>E12-E15</f>
        <v>-1000</v>
      </c>
      <c r="G16" s="1">
        <f t="shared" si="3"/>
        <v>2200</v>
      </c>
      <c r="H16" s="1">
        <f t="shared" si="0"/>
        <v>15400</v>
      </c>
      <c r="I16" s="1">
        <f t="shared" si="1"/>
        <v>10400</v>
      </c>
      <c r="J16" s="1">
        <f t="shared" si="2"/>
        <v>5000</v>
      </c>
    </row>
    <row r="17" spans="7:10" x14ac:dyDescent="0.2">
      <c r="G17" s="1">
        <f>E9</f>
        <v>1000</v>
      </c>
      <c r="H17" s="1">
        <v>0</v>
      </c>
      <c r="I17" s="1"/>
      <c r="J17" s="1"/>
    </row>
    <row r="18" spans="7:10" x14ac:dyDescent="0.2">
      <c r="G18" s="1">
        <f>E9</f>
        <v>1000</v>
      </c>
      <c r="H18" s="1">
        <f>E16</f>
        <v>-1000</v>
      </c>
      <c r="I18" s="1"/>
      <c r="J18" s="1"/>
    </row>
    <row r="19" spans="7:10" x14ac:dyDescent="0.2">
      <c r="G19" s="1"/>
      <c r="H19" s="1"/>
      <c r="I19" s="1"/>
      <c r="J19" s="1"/>
    </row>
    <row r="20" spans="7:10" x14ac:dyDescent="0.2">
      <c r="G20" s="1">
        <f>G5</f>
        <v>0</v>
      </c>
      <c r="H20" s="1">
        <f>G16</f>
        <v>2200</v>
      </c>
      <c r="I20" s="1"/>
      <c r="J20" s="1"/>
    </row>
  </sheetData>
  <sheetProtection password="C342" sheet="1" scenarios="1" formatCells="0" formatColumns="0" formatRows="0"/>
  <phoneticPr fontId="2" type="noConversion"/>
  <printOptions gridLines="1" gridLinesSet="0"/>
  <pageMargins left="0.78740157499999996" right="0.78740157499999996" top="0.984251969" bottom="0.984251969" header="0.5" footer="0.5"/>
  <pageSetup orientation="landscape" horizontalDpi="180" verticalDpi="180" r:id="rId1"/>
  <headerFooter alignWithMargins="0">
    <oddHeader>&amp;A</oddHeader>
    <oddFooter>Page &amp;P</oddFooter>
  </headerFooter>
  <drawing r:id="rId2"/>
  <legacyDrawing r:id="rId3"/>
  <controls>
    <mc:AlternateContent xmlns:mc="http://schemas.openxmlformats.org/markup-compatibility/2006">
      <mc:Choice Requires="x14">
        <control shapeId="2051" r:id="rId4" name="SpinButton1">
          <controlPr defaultSize="0" autoLine="0" r:id="rId5">
            <anchor moveWithCells="1">
              <from>
                <xdr:col>5</xdr:col>
                <xdr:colOff>9525</xdr:colOff>
                <xdr:row>8</xdr:row>
                <xdr:rowOff>0</xdr:rowOff>
              </from>
              <to>
                <xdr:col>5</xdr:col>
                <xdr:colOff>161925</xdr:colOff>
                <xdr:row>10</xdr:row>
                <xdr:rowOff>0</xdr:rowOff>
              </to>
            </anchor>
          </controlPr>
        </control>
      </mc:Choice>
      <mc:Fallback>
        <control shapeId="2051" r:id="rId4" name="Spin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J18"/>
  <sheetViews>
    <sheetView workbookViewId="0">
      <selection activeCell="A2" sqref="A2"/>
    </sheetView>
  </sheetViews>
  <sheetFormatPr baseColWidth="10" defaultColWidth="9.140625" defaultRowHeight="12.75" x14ac:dyDescent="0.2"/>
  <cols>
    <col min="1" max="1" width="2.7109375" style="90" customWidth="1"/>
    <col min="2" max="10" width="11.28515625" style="90" customWidth="1"/>
    <col min="11" max="16384" width="9.140625" style="90"/>
  </cols>
  <sheetData>
    <row r="1" spans="1:10" x14ac:dyDescent="0.2">
      <c r="A1" s="65" t="s">
        <v>51</v>
      </c>
    </row>
    <row r="2" spans="1:10" x14ac:dyDescent="0.2">
      <c r="A2" s="105" t="s">
        <v>59</v>
      </c>
    </row>
    <row r="3" spans="1:10" ht="13.5" thickBot="1" x14ac:dyDescent="0.25"/>
    <row r="4" spans="1:10" ht="13.5" thickBot="1" x14ac:dyDescent="0.25">
      <c r="B4" s="67" t="s">
        <v>22</v>
      </c>
      <c r="C4" s="68"/>
      <c r="D4" s="69"/>
      <c r="E4" s="70">
        <v>1</v>
      </c>
      <c r="F4" s="71">
        <v>2</v>
      </c>
      <c r="G4" s="71">
        <v>3</v>
      </c>
      <c r="H4" s="71">
        <v>4</v>
      </c>
      <c r="I4" s="71">
        <v>5</v>
      </c>
      <c r="J4" s="71">
        <v>6</v>
      </c>
    </row>
    <row r="5" spans="1:10" x14ac:dyDescent="0.2">
      <c r="B5" s="33" t="s">
        <v>3</v>
      </c>
      <c r="C5" s="59"/>
      <c r="D5" s="34" t="s">
        <v>4</v>
      </c>
      <c r="E5" s="75">
        <v>9600</v>
      </c>
      <c r="F5" s="75">
        <v>15000</v>
      </c>
      <c r="G5" s="75">
        <v>20000</v>
      </c>
      <c r="H5" s="75"/>
      <c r="I5" s="75"/>
      <c r="J5" s="75"/>
    </row>
    <row r="6" spans="1:10" x14ac:dyDescent="0.2">
      <c r="B6" s="37" t="s">
        <v>9</v>
      </c>
      <c r="C6" s="60"/>
      <c r="D6" s="38" t="s">
        <v>10</v>
      </c>
      <c r="E6" s="75">
        <v>40</v>
      </c>
      <c r="F6" s="75">
        <v>40</v>
      </c>
      <c r="G6" s="75">
        <v>40</v>
      </c>
      <c r="H6" s="75"/>
      <c r="I6" s="75"/>
      <c r="J6" s="75"/>
    </row>
    <row r="7" spans="1:10" ht="13.5" thickBot="1" x14ac:dyDescent="0.25">
      <c r="B7" s="37" t="s">
        <v>11</v>
      </c>
      <c r="C7" s="60"/>
      <c r="D7" s="38" t="s">
        <v>12</v>
      </c>
      <c r="E7" s="76">
        <v>10</v>
      </c>
      <c r="F7" s="76">
        <v>10</v>
      </c>
      <c r="G7" s="76">
        <v>10</v>
      </c>
      <c r="H7" s="76"/>
      <c r="I7" s="76"/>
      <c r="J7" s="76"/>
    </row>
    <row r="8" spans="1:10" ht="15" thickBot="1" x14ac:dyDescent="0.3">
      <c r="B8" s="39" t="s">
        <v>13</v>
      </c>
      <c r="C8" s="61"/>
      <c r="D8" s="40" t="s">
        <v>17</v>
      </c>
      <c r="E8" s="72">
        <f t="shared" ref="E8:J8" si="0">IF(COUNT(E5:E7)=3,E5/(E6-E7),"")</f>
        <v>320</v>
      </c>
      <c r="F8" s="41">
        <f t="shared" si="0"/>
        <v>500</v>
      </c>
      <c r="G8" s="41">
        <f t="shared" si="0"/>
        <v>666.66666666666663</v>
      </c>
      <c r="H8" s="41" t="str">
        <f t="shared" si="0"/>
        <v/>
      </c>
      <c r="I8" s="41" t="str">
        <f t="shared" si="0"/>
        <v/>
      </c>
      <c r="J8" s="41" t="str">
        <f t="shared" si="0"/>
        <v/>
      </c>
    </row>
    <row r="9" spans="1:10" ht="13.5" thickBot="1" x14ac:dyDescent="0.25">
      <c r="B9" s="102"/>
      <c r="C9" s="102"/>
      <c r="D9" s="106"/>
      <c r="E9" s="103"/>
      <c r="F9" s="107"/>
      <c r="G9" s="107"/>
      <c r="H9" s="107"/>
      <c r="I9" s="107"/>
      <c r="J9" s="107"/>
    </row>
    <row r="10" spans="1:10" ht="13.5" thickBot="1" x14ac:dyDescent="0.25">
      <c r="B10" s="43" t="s">
        <v>5</v>
      </c>
      <c r="C10" s="62"/>
      <c r="D10" s="44" t="s">
        <v>47</v>
      </c>
      <c r="E10" s="56">
        <v>580</v>
      </c>
      <c r="G10" s="107"/>
      <c r="H10" s="107"/>
      <c r="I10" s="107"/>
      <c r="J10" s="107"/>
    </row>
    <row r="11" spans="1:10" ht="13.5" thickBot="1" x14ac:dyDescent="0.25">
      <c r="B11" s="45"/>
      <c r="C11" s="32"/>
      <c r="D11" s="46" t="s">
        <v>46</v>
      </c>
      <c r="E11" s="56">
        <v>10</v>
      </c>
      <c r="G11" s="107"/>
      <c r="H11" s="107"/>
      <c r="I11" s="107"/>
      <c r="J11" s="107"/>
    </row>
    <row r="12" spans="1:10" ht="13.5" thickBot="1" x14ac:dyDescent="0.25">
      <c r="E12" s="103"/>
    </row>
    <row r="13" spans="1:10" ht="13.5" thickBot="1" x14ac:dyDescent="0.25">
      <c r="B13" s="67" t="s">
        <v>22</v>
      </c>
      <c r="C13" s="68"/>
      <c r="D13" s="69"/>
      <c r="E13" s="70">
        <v>1</v>
      </c>
      <c r="F13" s="71">
        <v>2</v>
      </c>
      <c r="G13" s="71">
        <v>3</v>
      </c>
      <c r="H13" s="71">
        <v>4</v>
      </c>
      <c r="I13" s="71">
        <v>5</v>
      </c>
      <c r="J13" s="71">
        <v>6</v>
      </c>
    </row>
    <row r="14" spans="1:10" x14ac:dyDescent="0.2">
      <c r="B14" s="33" t="s">
        <v>14</v>
      </c>
      <c r="C14" s="59"/>
      <c r="D14" s="47" t="s">
        <v>18</v>
      </c>
      <c r="E14" s="42">
        <f t="shared" ref="E14:J14" si="1">IF(COUNT(E5:E7,$E$10)=4,$E$10*E6,"")</f>
        <v>23200</v>
      </c>
      <c r="F14" s="48">
        <f t="shared" si="1"/>
        <v>23200</v>
      </c>
      <c r="G14" s="42">
        <f t="shared" si="1"/>
        <v>23200</v>
      </c>
      <c r="H14" s="48" t="str">
        <f t="shared" si="1"/>
        <v/>
      </c>
      <c r="I14" s="42" t="str">
        <f t="shared" si="1"/>
        <v/>
      </c>
      <c r="J14" s="48" t="str">
        <f t="shared" si="1"/>
        <v/>
      </c>
    </row>
    <row r="15" spans="1:10" x14ac:dyDescent="0.2">
      <c r="B15" s="49" t="s">
        <v>3</v>
      </c>
      <c r="C15" s="63"/>
      <c r="D15" s="50" t="s">
        <v>4</v>
      </c>
      <c r="E15" s="5">
        <f t="shared" ref="E15:J15" si="2">IF(COUNT(E5:E7,$E$10)=4,E5,"")</f>
        <v>9600</v>
      </c>
      <c r="F15" s="51">
        <f t="shared" si="2"/>
        <v>15000</v>
      </c>
      <c r="G15" s="5">
        <f t="shared" si="2"/>
        <v>20000</v>
      </c>
      <c r="H15" s="51" t="str">
        <f t="shared" si="2"/>
        <v/>
      </c>
      <c r="I15" s="5" t="str">
        <f t="shared" si="2"/>
        <v/>
      </c>
      <c r="J15" s="51" t="str">
        <f t="shared" si="2"/>
        <v/>
      </c>
    </row>
    <row r="16" spans="1:10" x14ac:dyDescent="0.2">
      <c r="B16" s="37" t="s">
        <v>15</v>
      </c>
      <c r="C16" s="60"/>
      <c r="D16" s="50" t="s">
        <v>20</v>
      </c>
      <c r="E16" s="73">
        <f t="shared" ref="E16:J16" si="3">IF(COUNT(E5:E7,$E$10)=4,$E$10*E7,"")</f>
        <v>5800</v>
      </c>
      <c r="F16" s="52">
        <f t="shared" si="3"/>
        <v>5800</v>
      </c>
      <c r="G16" s="73">
        <f t="shared" si="3"/>
        <v>5800</v>
      </c>
      <c r="H16" s="52" t="str">
        <f t="shared" si="3"/>
        <v/>
      </c>
      <c r="I16" s="73" t="str">
        <f t="shared" si="3"/>
        <v/>
      </c>
      <c r="J16" s="52" t="str">
        <f t="shared" si="3"/>
        <v/>
      </c>
    </row>
    <row r="17" spans="2:10" ht="13.5" thickBot="1" x14ac:dyDescent="0.25">
      <c r="B17" s="53" t="s">
        <v>16</v>
      </c>
      <c r="C17" s="64"/>
      <c r="D17" s="54" t="s">
        <v>21</v>
      </c>
      <c r="E17" s="74">
        <f t="shared" ref="E17:J17" si="4">IF(COUNT(E5:E7,$E$10)=4,E16+E5,"")</f>
        <v>15400</v>
      </c>
      <c r="F17" s="55">
        <f t="shared" si="4"/>
        <v>20800</v>
      </c>
      <c r="G17" s="74">
        <f t="shared" si="4"/>
        <v>25800</v>
      </c>
      <c r="H17" s="55" t="str">
        <f t="shared" si="4"/>
        <v/>
      </c>
      <c r="I17" s="74" t="str">
        <f t="shared" si="4"/>
        <v/>
      </c>
      <c r="J17" s="55" t="str">
        <f t="shared" si="4"/>
        <v/>
      </c>
    </row>
    <row r="18" spans="2:10" ht="13.5" thickBot="1" x14ac:dyDescent="0.25">
      <c r="B18" s="53" t="s">
        <v>8</v>
      </c>
      <c r="C18" s="64"/>
      <c r="D18" s="54" t="s">
        <v>19</v>
      </c>
      <c r="E18" s="74">
        <f t="shared" ref="E18:J18" si="5">IF(COUNT(E5:E7,$E$10)=4,E14-E17,"")</f>
        <v>7800</v>
      </c>
      <c r="F18" s="55">
        <f t="shared" si="5"/>
        <v>2400</v>
      </c>
      <c r="G18" s="74">
        <f t="shared" si="5"/>
        <v>-2600</v>
      </c>
      <c r="H18" s="55" t="str">
        <f t="shared" si="5"/>
        <v/>
      </c>
      <c r="I18" s="74" t="str">
        <f t="shared" si="5"/>
        <v/>
      </c>
      <c r="J18" s="55" t="str">
        <f t="shared" si="5"/>
        <v/>
      </c>
    </row>
  </sheetData>
  <sheetProtection password="C342" sheet="1" objects="1" scenarios="1" formatCells="0" formatColumns="0" formatRows="0"/>
  <phoneticPr fontId="2" type="noConversion"/>
  <hyperlinks>
    <hyperlink ref="A2" location="'Chapter 5'!A1" display="&lt;Back"/>
  </hyperlinks>
  <printOptions gridLines="1" gridLinesSet="0"/>
  <pageMargins left="0.78740157499999996" right="0.78740157499999996" top="0.984251969" bottom="0.984251969" header="0.5" footer="0.5"/>
  <pageSetup orientation="landscape" horizontalDpi="180" verticalDpi="180" r:id="rId1"/>
  <headerFooter alignWithMargins="0">
    <oddHeader>&amp;A</oddHeader>
    <oddFooter>Page &amp;P</oddFooter>
  </headerFooter>
  <drawing r:id="rId2"/>
  <legacyDrawing r:id="rId3"/>
  <controls>
    <mc:AlternateContent xmlns:mc="http://schemas.openxmlformats.org/markup-compatibility/2006">
      <mc:Choice Requires="x14">
        <control shapeId="1031" r:id="rId4" name="SpinButton1">
          <controlPr defaultSize="0" autoLine="0" r:id="rId5">
            <anchor moveWithCells="1">
              <from>
                <xdr:col>5</xdr:col>
                <xdr:colOff>9525</xdr:colOff>
                <xdr:row>9</xdr:row>
                <xdr:rowOff>0</xdr:rowOff>
              </from>
              <to>
                <xdr:col>5</xdr:col>
                <xdr:colOff>161925</xdr:colOff>
                <xdr:row>11</xdr:row>
                <xdr:rowOff>0</xdr:rowOff>
              </to>
            </anchor>
          </controlPr>
        </control>
      </mc:Choice>
      <mc:Fallback>
        <control shapeId="1031" r:id="rId4" name="SpinButton1"/>
      </mc:Fallback>
    </mc:AlternateContent>
    <mc:AlternateContent xmlns:mc="http://schemas.openxmlformats.org/markup-compatibility/2006">
      <mc:Choice Requires="x14">
        <control shapeId="1030" r:id="rId6" name="CommandButton1">
          <controlPr defaultSize="0" autoLine="0" r:id="rId7">
            <anchor moveWithCells="1">
              <from>
                <xdr:col>8</xdr:col>
                <xdr:colOff>571500</xdr:colOff>
                <xdr:row>0</xdr:row>
                <xdr:rowOff>133350</xdr:rowOff>
              </from>
              <to>
                <xdr:col>9</xdr:col>
                <xdr:colOff>361950</xdr:colOff>
                <xdr:row>2</xdr:row>
                <xdr:rowOff>57150</xdr:rowOff>
              </to>
            </anchor>
          </controlPr>
        </control>
      </mc:Choice>
      <mc:Fallback>
        <control shapeId="1030" r:id="rId6" name="Command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workbookViewId="0">
      <selection activeCell="A2" sqref="A2"/>
    </sheetView>
  </sheetViews>
  <sheetFormatPr baseColWidth="10" defaultColWidth="9.140625" defaultRowHeight="12.75" x14ac:dyDescent="0.2"/>
  <cols>
    <col min="1" max="1" width="3.7109375" style="2" customWidth="1"/>
    <col min="2" max="2" width="2.7109375" style="1" customWidth="1"/>
    <col min="3" max="5" width="11.28515625" style="1" customWidth="1"/>
    <col min="6" max="11" width="11.28515625" customWidth="1"/>
  </cols>
  <sheetData>
    <row r="1" spans="1:9" x14ac:dyDescent="0.2">
      <c r="A1" s="9" t="s">
        <v>71</v>
      </c>
    </row>
    <row r="2" spans="1:9" x14ac:dyDescent="0.2">
      <c r="A2" s="105" t="s">
        <v>59</v>
      </c>
    </row>
    <row r="3" spans="1:9" x14ac:dyDescent="0.2">
      <c r="A3" s="10" t="s">
        <v>60</v>
      </c>
      <c r="B3" s="3" t="s">
        <v>23</v>
      </c>
      <c r="D3" s="3"/>
    </row>
    <row r="5" spans="1:9" ht="13.5" thickBot="1" x14ac:dyDescent="0.25"/>
    <row r="6" spans="1:9" ht="13.5" thickBot="1" x14ac:dyDescent="0.25">
      <c r="D6" s="4" t="s">
        <v>25</v>
      </c>
      <c r="E6" s="8">
        <v>50</v>
      </c>
    </row>
    <row r="7" spans="1:9" ht="13.5" thickBot="1" x14ac:dyDescent="0.25">
      <c r="D7" s="4" t="s">
        <v>26</v>
      </c>
      <c r="E7" s="8">
        <v>40</v>
      </c>
    </row>
    <row r="8" spans="1:9" ht="13.5" thickBot="1" x14ac:dyDescent="0.25"/>
    <row r="9" spans="1:9" ht="13.5" thickBot="1" x14ac:dyDescent="0.25">
      <c r="D9" s="4" t="s">
        <v>39</v>
      </c>
      <c r="E9" s="8">
        <v>36</v>
      </c>
    </row>
    <row r="11" spans="1:9" ht="13.5" thickBot="1" x14ac:dyDescent="0.25">
      <c r="D11" s="4"/>
      <c r="E11" s="5"/>
    </row>
    <row r="12" spans="1:9" ht="13.5" thickBot="1" x14ac:dyDescent="0.25">
      <c r="D12" s="4" t="s">
        <v>27</v>
      </c>
      <c r="E12" s="6">
        <v>0.9</v>
      </c>
    </row>
    <row r="13" spans="1:9" ht="13.5" thickBot="1" x14ac:dyDescent="0.25">
      <c r="D13" s="4" t="s">
        <v>28</v>
      </c>
      <c r="E13" s="6">
        <v>0.72</v>
      </c>
    </row>
    <row r="16" spans="1:9" x14ac:dyDescent="0.2">
      <c r="A16" s="10" t="s">
        <v>61</v>
      </c>
      <c r="B16" s="3" t="s">
        <v>29</v>
      </c>
      <c r="F16" s="1"/>
      <c r="G16" s="1"/>
      <c r="H16" s="1"/>
      <c r="I16" s="1"/>
    </row>
    <row r="17" spans="1:9" ht="13.5" thickBot="1" x14ac:dyDescent="0.25">
      <c r="B17" s="3"/>
      <c r="F17" s="1"/>
      <c r="G17" s="1"/>
      <c r="H17" s="1"/>
      <c r="I17" s="1"/>
    </row>
    <row r="18" spans="1:9" ht="13.5" thickBot="1" x14ac:dyDescent="0.25">
      <c r="B18" s="3"/>
      <c r="C18" s="4" t="s">
        <v>37</v>
      </c>
      <c r="D18" s="8">
        <v>2000</v>
      </c>
      <c r="F18" s="1"/>
      <c r="G18" s="1"/>
      <c r="H18" s="1"/>
      <c r="I18" s="1"/>
    </row>
    <row r="19" spans="1:9" ht="13.5" thickBot="1" x14ac:dyDescent="0.25">
      <c r="B19" s="3"/>
      <c r="F19" s="1"/>
      <c r="G19" s="1"/>
      <c r="H19" s="1"/>
      <c r="I19" s="1"/>
    </row>
    <row r="20" spans="1:9" x14ac:dyDescent="0.2">
      <c r="C20" s="11"/>
      <c r="D20" s="12"/>
      <c r="E20" s="79" t="s">
        <v>41</v>
      </c>
      <c r="F20" s="22" t="s">
        <v>42</v>
      </c>
      <c r="G20" s="23"/>
      <c r="H20" s="80"/>
      <c r="I20" s="81"/>
    </row>
    <row r="21" spans="1:9" x14ac:dyDescent="0.2">
      <c r="C21" s="16"/>
      <c r="D21" s="13" t="s">
        <v>31</v>
      </c>
      <c r="E21" s="13" t="s">
        <v>42</v>
      </c>
      <c r="F21" s="14" t="s">
        <v>43</v>
      </c>
      <c r="G21" s="15"/>
      <c r="H21" s="17" t="s">
        <v>22</v>
      </c>
      <c r="I21" s="15"/>
    </row>
    <row r="22" spans="1:9" ht="13.5" thickBot="1" x14ac:dyDescent="0.25">
      <c r="C22" s="18" t="s">
        <v>30</v>
      </c>
      <c r="D22" s="19" t="s">
        <v>32</v>
      </c>
      <c r="E22" s="19" t="s">
        <v>43</v>
      </c>
      <c r="F22" s="20" t="s">
        <v>44</v>
      </c>
      <c r="G22" s="21"/>
      <c r="H22" s="20" t="s">
        <v>38</v>
      </c>
      <c r="I22" s="21"/>
    </row>
    <row r="23" spans="1:9" x14ac:dyDescent="0.2">
      <c r="C23" s="26" t="s">
        <v>33</v>
      </c>
      <c r="D23" s="27">
        <v>400</v>
      </c>
      <c r="E23" s="27">
        <v>5</v>
      </c>
      <c r="F23" s="22">
        <v>2000</v>
      </c>
      <c r="G23" s="23"/>
      <c r="H23" s="14">
        <v>1</v>
      </c>
      <c r="I23" s="15"/>
    </row>
    <row r="24" spans="1:9" x14ac:dyDescent="0.2">
      <c r="C24" s="28" t="s">
        <v>34</v>
      </c>
      <c r="D24" s="29">
        <v>300</v>
      </c>
      <c r="E24" s="29">
        <v>8</v>
      </c>
      <c r="F24" s="14">
        <v>2400</v>
      </c>
      <c r="G24" s="15"/>
      <c r="H24" s="14">
        <v>1.2</v>
      </c>
      <c r="I24" s="15"/>
    </row>
    <row r="25" spans="1:9" x14ac:dyDescent="0.2">
      <c r="C25" s="28" t="s">
        <v>35</v>
      </c>
      <c r="D25" s="29">
        <v>700</v>
      </c>
      <c r="E25" s="29">
        <v>2</v>
      </c>
      <c r="F25" s="14">
        <v>1400</v>
      </c>
      <c r="G25" s="15"/>
      <c r="H25" s="14">
        <v>0.7</v>
      </c>
      <c r="I25" s="15"/>
    </row>
    <row r="26" spans="1:9" x14ac:dyDescent="0.2">
      <c r="C26" s="28"/>
      <c r="D26" s="29"/>
      <c r="E26" s="29"/>
      <c r="F26" s="14" t="s">
        <v>45</v>
      </c>
      <c r="G26" s="15"/>
      <c r="H26" s="14" t="s">
        <v>45</v>
      </c>
      <c r="I26" s="15"/>
    </row>
    <row r="27" spans="1:9" x14ac:dyDescent="0.2">
      <c r="C27" s="28"/>
      <c r="D27" s="29"/>
      <c r="E27" s="29"/>
      <c r="F27" s="14" t="s">
        <v>45</v>
      </c>
      <c r="G27" s="15"/>
      <c r="H27" s="14" t="s">
        <v>45</v>
      </c>
      <c r="I27" s="15"/>
    </row>
    <row r="28" spans="1:9" ht="13.5" thickBot="1" x14ac:dyDescent="0.25">
      <c r="C28" s="30"/>
      <c r="D28" s="31"/>
      <c r="E28" s="31"/>
      <c r="F28" s="20" t="s">
        <v>45</v>
      </c>
      <c r="G28" s="21"/>
      <c r="H28" s="20" t="s">
        <v>45</v>
      </c>
      <c r="I28" s="21"/>
    </row>
    <row r="29" spans="1:9" ht="13.5" thickBot="1" x14ac:dyDescent="0.25">
      <c r="E29" s="4" t="s">
        <v>36</v>
      </c>
      <c r="F29" s="24">
        <v>5800</v>
      </c>
      <c r="G29" s="25"/>
      <c r="H29" s="24">
        <v>2.9</v>
      </c>
      <c r="I29" s="25"/>
    </row>
    <row r="30" spans="1:9" x14ac:dyDescent="0.2">
      <c r="F30" s="1"/>
      <c r="G30" s="1"/>
      <c r="H30" s="1"/>
      <c r="I30" s="1"/>
    </row>
    <row r="32" spans="1:9" x14ac:dyDescent="0.2">
      <c r="A32" s="10" t="s">
        <v>48</v>
      </c>
      <c r="B32" s="65" t="s">
        <v>50</v>
      </c>
      <c r="F32" s="1"/>
    </row>
    <row r="33" spans="1:6" x14ac:dyDescent="0.2">
      <c r="F33" s="1"/>
    </row>
    <row r="34" spans="1:6" ht="13.5" thickBot="1" x14ac:dyDescent="0.25">
      <c r="F34" s="32"/>
    </row>
    <row r="35" spans="1:6" x14ac:dyDescent="0.2">
      <c r="C35" s="33" t="s">
        <v>3</v>
      </c>
      <c r="D35" s="59"/>
      <c r="E35" s="34" t="s">
        <v>4</v>
      </c>
      <c r="F35" s="57">
        <v>6000</v>
      </c>
    </row>
    <row r="36" spans="1:6" x14ac:dyDescent="0.2">
      <c r="C36" s="37" t="s">
        <v>9</v>
      </c>
      <c r="D36" s="60"/>
      <c r="E36" s="38" t="s">
        <v>10</v>
      </c>
      <c r="F36" s="57">
        <v>7</v>
      </c>
    </row>
    <row r="37" spans="1:6" ht="13.5" thickBot="1" x14ac:dyDescent="0.25">
      <c r="C37" s="37" t="s">
        <v>11</v>
      </c>
      <c r="D37" s="60"/>
      <c r="E37" s="38" t="s">
        <v>12</v>
      </c>
      <c r="F37" s="57">
        <v>2</v>
      </c>
    </row>
    <row r="38" spans="1:6" ht="13.5" thickBot="1" x14ac:dyDescent="0.25">
      <c r="C38" s="39" t="s">
        <v>13</v>
      </c>
      <c r="D38" s="61"/>
      <c r="E38" s="40" t="s">
        <v>72</v>
      </c>
      <c r="F38" s="41">
        <v>1200</v>
      </c>
    </row>
    <row r="39" spans="1:6" ht="13.5" thickBot="1" x14ac:dyDescent="0.25">
      <c r="F39" s="42"/>
    </row>
    <row r="40" spans="1:6" ht="13.5" thickBot="1" x14ac:dyDescent="0.25">
      <c r="A40" s="10" t="s">
        <v>49</v>
      </c>
      <c r="C40" s="43" t="s">
        <v>5</v>
      </c>
      <c r="D40" s="62"/>
      <c r="E40" s="44" t="s">
        <v>47</v>
      </c>
      <c r="F40" s="56">
        <v>1000</v>
      </c>
    </row>
    <row r="41" spans="1:6" ht="13.5" thickBot="1" x14ac:dyDescent="0.25">
      <c r="C41" s="45"/>
      <c r="D41" s="32"/>
      <c r="E41" s="46" t="s">
        <v>65</v>
      </c>
      <c r="F41" s="56">
        <v>100</v>
      </c>
    </row>
    <row r="42" spans="1:6" ht="13.5" thickBot="1" x14ac:dyDescent="0.25">
      <c r="F42" s="1"/>
    </row>
    <row r="43" spans="1:6" x14ac:dyDescent="0.2">
      <c r="C43" s="33" t="s">
        <v>14</v>
      </c>
      <c r="D43" s="59"/>
      <c r="E43" s="47" t="s">
        <v>18</v>
      </c>
      <c r="F43" s="48">
        <v>7000</v>
      </c>
    </row>
    <row r="44" spans="1:6" x14ac:dyDescent="0.2">
      <c r="C44" s="49" t="s">
        <v>3</v>
      </c>
      <c r="D44" s="63"/>
      <c r="E44" s="50" t="s">
        <v>4</v>
      </c>
      <c r="F44" s="51">
        <v>6000</v>
      </c>
    </row>
    <row r="45" spans="1:6" x14ac:dyDescent="0.2">
      <c r="C45" s="37" t="s">
        <v>15</v>
      </c>
      <c r="D45" s="60"/>
      <c r="E45" s="50" t="s">
        <v>20</v>
      </c>
      <c r="F45" s="52">
        <v>2000</v>
      </c>
    </row>
    <row r="46" spans="1:6" ht="13.5" thickBot="1" x14ac:dyDescent="0.25">
      <c r="C46" s="53" t="s">
        <v>16</v>
      </c>
      <c r="D46" s="64"/>
      <c r="E46" s="54" t="s">
        <v>21</v>
      </c>
      <c r="F46" s="55">
        <v>8000</v>
      </c>
    </row>
    <row r="47" spans="1:6" ht="13.5" thickBot="1" x14ac:dyDescent="0.25">
      <c r="C47" s="53" t="s">
        <v>8</v>
      </c>
      <c r="D47" s="64"/>
      <c r="E47" s="54" t="s">
        <v>19</v>
      </c>
      <c r="F47" s="55">
        <v>-1000</v>
      </c>
    </row>
    <row r="48" spans="1:6" ht="13.5" thickBot="1" x14ac:dyDescent="0.25"/>
    <row r="49" spans="1:8" ht="13.5" thickBot="1" x14ac:dyDescent="0.25">
      <c r="A49" s="10" t="s">
        <v>64</v>
      </c>
      <c r="C49" s="43" t="s">
        <v>5</v>
      </c>
      <c r="D49" s="62"/>
      <c r="E49" s="44" t="s">
        <v>47</v>
      </c>
      <c r="F49" s="56">
        <v>2000</v>
      </c>
    </row>
    <row r="50" spans="1:8" ht="13.5" thickBot="1" x14ac:dyDescent="0.25">
      <c r="C50" s="45"/>
      <c r="D50" s="32"/>
      <c r="E50" s="46" t="s">
        <v>65</v>
      </c>
      <c r="F50" s="56">
        <v>100</v>
      </c>
    </row>
    <row r="51" spans="1:8" ht="13.5" thickBot="1" x14ac:dyDescent="0.25">
      <c r="F51" s="1"/>
    </row>
    <row r="52" spans="1:8" x14ac:dyDescent="0.2">
      <c r="C52" s="33" t="s">
        <v>14</v>
      </c>
      <c r="D52" s="59"/>
      <c r="E52" s="47" t="s">
        <v>18</v>
      </c>
      <c r="F52" s="48">
        <v>14000</v>
      </c>
    </row>
    <row r="53" spans="1:8" x14ac:dyDescent="0.2">
      <c r="C53" s="49" t="s">
        <v>3</v>
      </c>
      <c r="D53" s="63"/>
      <c r="E53" s="50" t="s">
        <v>4</v>
      </c>
      <c r="F53" s="51">
        <v>6000</v>
      </c>
    </row>
    <row r="54" spans="1:8" x14ac:dyDescent="0.2">
      <c r="C54" s="37" t="s">
        <v>15</v>
      </c>
      <c r="D54" s="60"/>
      <c r="E54" s="50" t="s">
        <v>20</v>
      </c>
      <c r="F54" s="52">
        <v>4000</v>
      </c>
    </row>
    <row r="55" spans="1:8" ht="13.5" thickBot="1" x14ac:dyDescent="0.25">
      <c r="C55" s="53" t="s">
        <v>16</v>
      </c>
      <c r="D55" s="64"/>
      <c r="E55" s="54" t="s">
        <v>21</v>
      </c>
      <c r="F55" s="55">
        <v>10000</v>
      </c>
    </row>
    <row r="56" spans="1:8" ht="13.5" thickBot="1" x14ac:dyDescent="0.25">
      <c r="C56" s="53" t="s">
        <v>8</v>
      </c>
      <c r="D56" s="64"/>
      <c r="E56" s="54" t="s">
        <v>19</v>
      </c>
      <c r="F56" s="55">
        <v>4000</v>
      </c>
    </row>
    <row r="59" spans="1:8" x14ac:dyDescent="0.2">
      <c r="A59" s="10" t="s">
        <v>66</v>
      </c>
      <c r="B59" s="65" t="s">
        <v>51</v>
      </c>
      <c r="F59" s="1"/>
      <c r="G59" s="1"/>
      <c r="H59" s="1"/>
    </row>
    <row r="60" spans="1:8" x14ac:dyDescent="0.2">
      <c r="B60" s="66"/>
      <c r="F60" s="1"/>
      <c r="G60" s="1"/>
      <c r="H60" s="1"/>
    </row>
    <row r="61" spans="1:8" ht="13.5" thickBot="1" x14ac:dyDescent="0.25">
      <c r="F61" s="1"/>
      <c r="G61" s="1"/>
      <c r="H61" s="1"/>
    </row>
    <row r="62" spans="1:8" ht="13.5" thickBot="1" x14ac:dyDescent="0.25">
      <c r="C62" s="67" t="s">
        <v>22</v>
      </c>
      <c r="D62" s="68"/>
      <c r="E62" s="69"/>
      <c r="F62" s="70">
        <v>1</v>
      </c>
      <c r="G62" s="71">
        <v>2</v>
      </c>
      <c r="H62" s="71">
        <v>3</v>
      </c>
    </row>
    <row r="63" spans="1:8" x14ac:dyDescent="0.2">
      <c r="C63" s="33" t="s">
        <v>3</v>
      </c>
      <c r="D63" s="59"/>
      <c r="E63" s="34" t="s">
        <v>4</v>
      </c>
      <c r="F63" s="75">
        <v>9600</v>
      </c>
      <c r="G63" s="75">
        <v>15000</v>
      </c>
      <c r="H63" s="75">
        <v>20000</v>
      </c>
    </row>
    <row r="64" spans="1:8" x14ac:dyDescent="0.2">
      <c r="C64" s="37" t="s">
        <v>9</v>
      </c>
      <c r="D64" s="60"/>
      <c r="E64" s="38" t="s">
        <v>10</v>
      </c>
      <c r="F64" s="75">
        <v>40</v>
      </c>
      <c r="G64" s="75">
        <v>40</v>
      </c>
      <c r="H64" s="75">
        <v>40</v>
      </c>
    </row>
    <row r="65" spans="1:8" ht="13.5" thickBot="1" x14ac:dyDescent="0.25">
      <c r="C65" s="37" t="s">
        <v>11</v>
      </c>
      <c r="D65" s="60"/>
      <c r="E65" s="38" t="s">
        <v>12</v>
      </c>
      <c r="F65" s="76">
        <v>10</v>
      </c>
      <c r="G65" s="76">
        <v>10</v>
      </c>
      <c r="H65" s="76">
        <v>10</v>
      </c>
    </row>
    <row r="66" spans="1:8" ht="13.5" thickBot="1" x14ac:dyDescent="0.25">
      <c r="C66" s="39" t="s">
        <v>13</v>
      </c>
      <c r="D66" s="61"/>
      <c r="E66" s="40" t="s">
        <v>72</v>
      </c>
      <c r="F66" s="72">
        <v>320</v>
      </c>
      <c r="G66" s="41">
        <v>500</v>
      </c>
      <c r="H66" s="41">
        <v>666.66666666666663</v>
      </c>
    </row>
    <row r="67" spans="1:8" ht="13.5" thickBot="1" x14ac:dyDescent="0.25">
      <c r="F67" s="42"/>
      <c r="G67" s="1"/>
      <c r="H67" s="1"/>
    </row>
    <row r="68" spans="1:8" ht="13.5" thickBot="1" x14ac:dyDescent="0.25">
      <c r="A68" s="10" t="s">
        <v>67</v>
      </c>
      <c r="B68"/>
      <c r="C68" s="43" t="s">
        <v>5</v>
      </c>
      <c r="D68" s="62"/>
      <c r="E68" s="44" t="s">
        <v>47</v>
      </c>
      <c r="F68" s="56">
        <v>580</v>
      </c>
      <c r="G68" s="1"/>
      <c r="H68" s="73"/>
    </row>
    <row r="69" spans="1:8" ht="13.5" thickBot="1" x14ac:dyDescent="0.25">
      <c r="B69"/>
      <c r="C69" s="45"/>
      <c r="D69" s="32"/>
      <c r="E69" s="46" t="s">
        <v>65</v>
      </c>
      <c r="F69" s="56">
        <v>10</v>
      </c>
      <c r="G69" s="1"/>
      <c r="H69" s="73"/>
    </row>
    <row r="70" spans="1:8" ht="13.5" thickBot="1" x14ac:dyDescent="0.25">
      <c r="B70"/>
      <c r="F70" s="42"/>
      <c r="G70" s="1"/>
      <c r="H70" s="1"/>
    </row>
    <row r="71" spans="1:8" ht="13.5" thickBot="1" x14ac:dyDescent="0.25">
      <c r="B71"/>
      <c r="C71" s="67" t="s">
        <v>22</v>
      </c>
      <c r="D71" s="68"/>
      <c r="E71" s="69"/>
      <c r="F71" s="70">
        <v>1</v>
      </c>
      <c r="G71" s="71">
        <v>2</v>
      </c>
      <c r="H71" s="71">
        <v>3</v>
      </c>
    </row>
    <row r="72" spans="1:8" x14ac:dyDescent="0.2">
      <c r="B72"/>
      <c r="C72" s="33" t="s">
        <v>14</v>
      </c>
      <c r="D72" s="59"/>
      <c r="E72" s="47" t="s">
        <v>18</v>
      </c>
      <c r="F72" s="42">
        <v>23200</v>
      </c>
      <c r="G72" s="48">
        <v>23200</v>
      </c>
      <c r="H72" s="42">
        <v>23200</v>
      </c>
    </row>
    <row r="73" spans="1:8" x14ac:dyDescent="0.2">
      <c r="B73"/>
      <c r="C73" s="49" t="s">
        <v>3</v>
      </c>
      <c r="D73" s="63"/>
      <c r="E73" s="50" t="s">
        <v>4</v>
      </c>
      <c r="F73" s="5">
        <v>9600</v>
      </c>
      <c r="G73" s="51">
        <v>15000</v>
      </c>
      <c r="H73" s="5">
        <v>20000</v>
      </c>
    </row>
    <row r="74" spans="1:8" x14ac:dyDescent="0.2">
      <c r="B74"/>
      <c r="C74" s="37" t="s">
        <v>15</v>
      </c>
      <c r="D74" s="60"/>
      <c r="E74" s="50" t="s">
        <v>20</v>
      </c>
      <c r="F74" s="73">
        <v>5800</v>
      </c>
      <c r="G74" s="52">
        <v>5800</v>
      </c>
      <c r="H74" s="73">
        <v>5800</v>
      </c>
    </row>
    <row r="75" spans="1:8" ht="13.5" thickBot="1" x14ac:dyDescent="0.25">
      <c r="B75"/>
      <c r="C75" s="53" t="s">
        <v>16</v>
      </c>
      <c r="D75" s="64"/>
      <c r="E75" s="54" t="s">
        <v>21</v>
      </c>
      <c r="F75" s="74">
        <v>15400</v>
      </c>
      <c r="G75" s="55">
        <v>20800</v>
      </c>
      <c r="H75" s="74">
        <v>25800</v>
      </c>
    </row>
    <row r="76" spans="1:8" ht="13.5" thickBot="1" x14ac:dyDescent="0.25">
      <c r="C76" s="53" t="s">
        <v>8</v>
      </c>
      <c r="D76" s="64"/>
      <c r="E76" s="54" t="s">
        <v>19</v>
      </c>
      <c r="F76" s="74">
        <v>7800</v>
      </c>
      <c r="G76" s="55">
        <v>2400</v>
      </c>
      <c r="H76" s="74">
        <v>-2600</v>
      </c>
    </row>
    <row r="77" spans="1:8" ht="13.5" thickBot="1" x14ac:dyDescent="0.25"/>
    <row r="78" spans="1:8" ht="13.5" thickBot="1" x14ac:dyDescent="0.25">
      <c r="C78" s="43" t="s">
        <v>5</v>
      </c>
      <c r="D78" s="62"/>
      <c r="E78" s="44" t="s">
        <v>47</v>
      </c>
      <c r="F78" s="56">
        <v>660</v>
      </c>
      <c r="G78" s="1"/>
      <c r="H78" s="73"/>
    </row>
    <row r="79" spans="1:8" ht="13.5" thickBot="1" x14ac:dyDescent="0.25">
      <c r="C79" s="45"/>
      <c r="D79" s="32"/>
      <c r="E79" s="46" t="s">
        <v>65</v>
      </c>
      <c r="F79" s="56">
        <v>10</v>
      </c>
      <c r="G79" s="1"/>
      <c r="H79" s="73"/>
    </row>
    <row r="80" spans="1:8" ht="13.5" thickBot="1" x14ac:dyDescent="0.25">
      <c r="F80" s="42"/>
      <c r="G80" s="1"/>
      <c r="H80" s="1"/>
    </row>
    <row r="81" spans="3:8" ht="13.5" thickBot="1" x14ac:dyDescent="0.25">
      <c r="C81" s="67" t="s">
        <v>22</v>
      </c>
      <c r="D81" s="68"/>
      <c r="E81" s="69"/>
      <c r="F81" s="70">
        <v>1</v>
      </c>
      <c r="G81" s="71">
        <v>2</v>
      </c>
      <c r="H81" s="71">
        <v>3</v>
      </c>
    </row>
    <row r="82" spans="3:8" x14ac:dyDescent="0.2">
      <c r="C82" s="33" t="s">
        <v>14</v>
      </c>
      <c r="D82" s="59"/>
      <c r="E82" s="47" t="s">
        <v>18</v>
      </c>
      <c r="F82" s="42">
        <v>26400</v>
      </c>
      <c r="G82" s="48">
        <v>26400</v>
      </c>
      <c r="H82" s="42">
        <v>26400</v>
      </c>
    </row>
    <row r="83" spans="3:8" x14ac:dyDescent="0.2">
      <c r="C83" s="49" t="s">
        <v>3</v>
      </c>
      <c r="D83" s="63"/>
      <c r="E83" s="50" t="s">
        <v>4</v>
      </c>
      <c r="F83" s="5">
        <v>9600</v>
      </c>
      <c r="G83" s="51">
        <v>15000</v>
      </c>
      <c r="H83" s="5">
        <v>20000</v>
      </c>
    </row>
    <row r="84" spans="3:8" x14ac:dyDescent="0.2">
      <c r="C84" s="37" t="s">
        <v>15</v>
      </c>
      <c r="D84" s="60"/>
      <c r="E84" s="50" t="s">
        <v>20</v>
      </c>
      <c r="F84" s="73">
        <v>6600</v>
      </c>
      <c r="G84" s="52">
        <v>6600</v>
      </c>
      <c r="H84" s="73">
        <v>6600</v>
      </c>
    </row>
    <row r="85" spans="3:8" ht="13.5" thickBot="1" x14ac:dyDescent="0.25">
      <c r="C85" s="53" t="s">
        <v>16</v>
      </c>
      <c r="D85" s="64"/>
      <c r="E85" s="54" t="s">
        <v>21</v>
      </c>
      <c r="F85" s="74">
        <v>16200</v>
      </c>
      <c r="G85" s="55">
        <v>21600</v>
      </c>
      <c r="H85" s="74">
        <v>26600</v>
      </c>
    </row>
    <row r="86" spans="3:8" ht="13.5" thickBot="1" x14ac:dyDescent="0.25">
      <c r="C86" s="53" t="s">
        <v>8</v>
      </c>
      <c r="D86" s="64"/>
      <c r="E86" s="54" t="s">
        <v>19</v>
      </c>
      <c r="F86" s="74">
        <v>10200</v>
      </c>
      <c r="G86" s="55">
        <v>4800</v>
      </c>
      <c r="H86" s="74">
        <v>-200</v>
      </c>
    </row>
  </sheetData>
  <phoneticPr fontId="2" type="noConversion"/>
  <hyperlinks>
    <hyperlink ref="A2" location="'Chapter 5'!A1" display="&lt;Back"/>
  </hyperlinks>
  <pageMargins left="0.78740157499999996" right="0.78740157499999996" top="0.984251969" bottom="0.984251969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workbookViewId="0">
      <selection activeCell="A2" sqref="A2"/>
    </sheetView>
  </sheetViews>
  <sheetFormatPr baseColWidth="10" defaultColWidth="9.140625" defaultRowHeight="12.75" x14ac:dyDescent="0.2"/>
  <cols>
    <col min="1" max="1" width="3.7109375" style="2" customWidth="1"/>
    <col min="2" max="2" width="2.7109375" style="1" customWidth="1"/>
    <col min="3" max="11" width="11.28515625" style="1" customWidth="1"/>
  </cols>
  <sheetData>
    <row r="1" spans="1:11" x14ac:dyDescent="0.2">
      <c r="A1" s="9" t="s">
        <v>73</v>
      </c>
      <c r="H1"/>
      <c r="I1"/>
      <c r="J1"/>
      <c r="K1"/>
    </row>
    <row r="2" spans="1:11" x14ac:dyDescent="0.2">
      <c r="A2" s="105" t="s">
        <v>59</v>
      </c>
      <c r="H2"/>
      <c r="I2"/>
      <c r="J2"/>
      <c r="K2"/>
    </row>
    <row r="3" spans="1:11" x14ac:dyDescent="0.2">
      <c r="A3" s="10" t="s">
        <v>53</v>
      </c>
      <c r="B3" s="65" t="s">
        <v>51</v>
      </c>
      <c r="H3"/>
      <c r="I3"/>
      <c r="J3"/>
      <c r="K3"/>
    </row>
    <row r="4" spans="1:11" x14ac:dyDescent="0.2">
      <c r="B4" s="66"/>
      <c r="H4"/>
      <c r="I4"/>
      <c r="J4"/>
      <c r="K4"/>
    </row>
    <row r="5" spans="1:11" ht="13.5" thickBot="1" x14ac:dyDescent="0.25">
      <c r="H5"/>
      <c r="I5"/>
      <c r="J5"/>
      <c r="K5"/>
    </row>
    <row r="6" spans="1:11" ht="13.5" thickBot="1" x14ac:dyDescent="0.25">
      <c r="C6" s="67" t="s">
        <v>22</v>
      </c>
      <c r="D6" s="68"/>
      <c r="E6" s="69"/>
      <c r="F6" s="70">
        <v>1</v>
      </c>
      <c r="G6" s="71">
        <v>2</v>
      </c>
      <c r="H6"/>
      <c r="I6"/>
      <c r="J6"/>
      <c r="K6"/>
    </row>
    <row r="7" spans="1:11" x14ac:dyDescent="0.2">
      <c r="C7" s="33" t="s">
        <v>3</v>
      </c>
      <c r="D7" s="59"/>
      <c r="E7" s="34" t="s">
        <v>4</v>
      </c>
      <c r="F7" s="75">
        <v>150000</v>
      </c>
      <c r="G7" s="75">
        <v>0</v>
      </c>
      <c r="H7"/>
      <c r="I7"/>
      <c r="J7"/>
      <c r="K7"/>
    </row>
    <row r="8" spans="1:11" x14ac:dyDescent="0.2">
      <c r="C8" s="37" t="s">
        <v>9</v>
      </c>
      <c r="D8" s="60"/>
      <c r="E8" s="38" t="s">
        <v>10</v>
      </c>
      <c r="F8" s="75">
        <v>0</v>
      </c>
      <c r="G8" s="75">
        <v>0</v>
      </c>
      <c r="H8"/>
      <c r="I8"/>
      <c r="J8"/>
      <c r="K8"/>
    </row>
    <row r="9" spans="1:11" ht="13.5" thickBot="1" x14ac:dyDescent="0.25">
      <c r="C9" s="37" t="s">
        <v>11</v>
      </c>
      <c r="D9" s="60"/>
      <c r="E9" s="38" t="s">
        <v>12</v>
      </c>
      <c r="F9" s="76">
        <v>60</v>
      </c>
      <c r="G9" s="76">
        <v>80</v>
      </c>
      <c r="H9"/>
      <c r="I9"/>
      <c r="J9"/>
      <c r="K9"/>
    </row>
    <row r="10" spans="1:11" ht="13.5" thickBot="1" x14ac:dyDescent="0.25">
      <c r="C10" s="39" t="s">
        <v>13</v>
      </c>
      <c r="D10" s="61"/>
      <c r="E10" s="40" t="s">
        <v>72</v>
      </c>
      <c r="F10" s="72">
        <v>-2500</v>
      </c>
      <c r="G10" s="41">
        <v>0</v>
      </c>
      <c r="H10"/>
      <c r="I10"/>
      <c r="J10"/>
      <c r="K10"/>
    </row>
    <row r="11" spans="1:11" ht="13.5" thickBot="1" x14ac:dyDescent="0.25">
      <c r="C11" s="60"/>
      <c r="D11" s="60"/>
      <c r="E11" s="77"/>
      <c r="F11" s="42"/>
      <c r="G11" s="73"/>
      <c r="H11"/>
      <c r="I11"/>
      <c r="J11"/>
      <c r="K11"/>
    </row>
    <row r="12" spans="1:11" ht="13.5" thickBot="1" x14ac:dyDescent="0.25">
      <c r="C12" s="43" t="s">
        <v>5</v>
      </c>
      <c r="D12" s="62"/>
      <c r="E12" s="44" t="s">
        <v>47</v>
      </c>
      <c r="F12" s="56">
        <v>12000</v>
      </c>
      <c r="H12"/>
      <c r="I12"/>
      <c r="J12"/>
      <c r="K12"/>
    </row>
    <row r="13" spans="1:11" ht="13.5" thickBot="1" x14ac:dyDescent="0.25">
      <c r="C13" s="45"/>
      <c r="D13" s="32"/>
      <c r="E13" s="46" t="s">
        <v>65</v>
      </c>
      <c r="F13" s="56">
        <v>1000</v>
      </c>
      <c r="H13"/>
      <c r="I13"/>
      <c r="J13"/>
      <c r="K13"/>
    </row>
    <row r="14" spans="1:11" ht="13.5" thickBot="1" x14ac:dyDescent="0.25">
      <c r="F14" s="42"/>
      <c r="H14"/>
      <c r="I14"/>
      <c r="J14"/>
      <c r="K14"/>
    </row>
    <row r="15" spans="1:11" ht="13.5" thickBot="1" x14ac:dyDescent="0.25">
      <c r="C15" s="67" t="s">
        <v>22</v>
      </c>
      <c r="D15" s="68"/>
      <c r="E15" s="69"/>
      <c r="F15" s="70">
        <v>1</v>
      </c>
      <c r="G15" s="71">
        <v>2</v>
      </c>
      <c r="H15"/>
      <c r="I15"/>
      <c r="J15"/>
      <c r="K15"/>
    </row>
    <row r="16" spans="1:11" x14ac:dyDescent="0.2">
      <c r="C16" s="33" t="s">
        <v>14</v>
      </c>
      <c r="D16" s="59"/>
      <c r="E16" s="47" t="s">
        <v>18</v>
      </c>
      <c r="F16" s="42">
        <v>0</v>
      </c>
      <c r="G16" s="48">
        <v>0</v>
      </c>
      <c r="H16"/>
      <c r="I16"/>
      <c r="J16"/>
      <c r="K16"/>
    </row>
    <row r="17" spans="1:11" x14ac:dyDescent="0.2">
      <c r="C17" s="49" t="s">
        <v>3</v>
      </c>
      <c r="D17" s="63"/>
      <c r="E17" s="50" t="s">
        <v>4</v>
      </c>
      <c r="F17" s="5">
        <v>150000</v>
      </c>
      <c r="G17" s="51">
        <v>0</v>
      </c>
      <c r="H17"/>
      <c r="I17"/>
      <c r="J17"/>
      <c r="K17"/>
    </row>
    <row r="18" spans="1:11" x14ac:dyDescent="0.2">
      <c r="C18" s="37" t="s">
        <v>15</v>
      </c>
      <c r="D18" s="60"/>
      <c r="E18" s="50" t="s">
        <v>20</v>
      </c>
      <c r="F18" s="73">
        <v>720000</v>
      </c>
      <c r="G18" s="52">
        <v>960000</v>
      </c>
    </row>
    <row r="19" spans="1:11" ht="13.5" thickBot="1" x14ac:dyDescent="0.25">
      <c r="C19" s="53" t="s">
        <v>16</v>
      </c>
      <c r="D19" s="64"/>
      <c r="E19" s="54" t="s">
        <v>21</v>
      </c>
      <c r="F19" s="74">
        <v>870000</v>
      </c>
      <c r="G19" s="55">
        <v>960000</v>
      </c>
    </row>
    <row r="20" spans="1:11" ht="13.5" thickBot="1" x14ac:dyDescent="0.25">
      <c r="C20" s="53" t="s">
        <v>8</v>
      </c>
      <c r="D20" s="64"/>
      <c r="E20" s="54" t="s">
        <v>19</v>
      </c>
      <c r="F20" s="74">
        <v>-870000</v>
      </c>
      <c r="G20" s="55">
        <v>-960000</v>
      </c>
    </row>
    <row r="21" spans="1:11" ht="13.5" thickBot="1" x14ac:dyDescent="0.25">
      <c r="A21"/>
      <c r="B21"/>
      <c r="C21"/>
      <c r="D21"/>
      <c r="E21"/>
      <c r="F21"/>
      <c r="G21"/>
      <c r="H21"/>
      <c r="I21"/>
      <c r="J21"/>
      <c r="K21"/>
    </row>
    <row r="22" spans="1:11" ht="13.5" thickBot="1" x14ac:dyDescent="0.25">
      <c r="A22" s="10" t="s">
        <v>54</v>
      </c>
      <c r="B22"/>
      <c r="C22" s="43" t="s">
        <v>5</v>
      </c>
      <c r="D22" s="62"/>
      <c r="E22" s="44" t="s">
        <v>47</v>
      </c>
      <c r="F22" s="56">
        <v>7500</v>
      </c>
      <c r="H22"/>
      <c r="I22"/>
      <c r="J22"/>
      <c r="K22"/>
    </row>
    <row r="23" spans="1:11" ht="13.5" thickBot="1" x14ac:dyDescent="0.25">
      <c r="C23" s="45"/>
      <c r="D23" s="32"/>
      <c r="E23" s="46" t="s">
        <v>65</v>
      </c>
      <c r="F23" s="56">
        <v>100</v>
      </c>
    </row>
    <row r="24" spans="1:11" ht="13.5" thickBot="1" x14ac:dyDescent="0.25">
      <c r="F24" s="42"/>
    </row>
    <row r="25" spans="1:11" ht="13.5" thickBot="1" x14ac:dyDescent="0.25">
      <c r="C25" s="67" t="s">
        <v>22</v>
      </c>
      <c r="D25" s="68"/>
      <c r="E25" s="69"/>
      <c r="F25" s="70">
        <v>1</v>
      </c>
      <c r="G25" s="71">
        <v>2</v>
      </c>
    </row>
    <row r="26" spans="1:11" x14ac:dyDescent="0.2">
      <c r="C26" s="33" t="s">
        <v>14</v>
      </c>
      <c r="D26" s="59"/>
      <c r="E26" s="47" t="s">
        <v>18</v>
      </c>
      <c r="F26" s="42">
        <v>0</v>
      </c>
      <c r="G26" s="48">
        <v>0</v>
      </c>
    </row>
    <row r="27" spans="1:11" x14ac:dyDescent="0.2">
      <c r="C27" s="49" t="s">
        <v>3</v>
      </c>
      <c r="D27" s="63"/>
      <c r="E27" s="50" t="s">
        <v>4</v>
      </c>
      <c r="F27" s="5">
        <v>150000</v>
      </c>
      <c r="G27" s="51">
        <v>0</v>
      </c>
    </row>
    <row r="28" spans="1:11" x14ac:dyDescent="0.2">
      <c r="C28" s="37" t="s">
        <v>15</v>
      </c>
      <c r="D28" s="60"/>
      <c r="E28" s="50" t="s">
        <v>20</v>
      </c>
      <c r="F28" s="73">
        <v>450000</v>
      </c>
      <c r="G28" s="52">
        <v>600000</v>
      </c>
    </row>
    <row r="29" spans="1:11" ht="13.5" thickBot="1" x14ac:dyDescent="0.25">
      <c r="C29" s="53" t="s">
        <v>16</v>
      </c>
      <c r="D29" s="64"/>
      <c r="E29" s="54" t="s">
        <v>21</v>
      </c>
      <c r="F29" s="74">
        <v>600000</v>
      </c>
      <c r="G29" s="55">
        <v>600000</v>
      </c>
    </row>
    <row r="30" spans="1:11" ht="13.5" thickBot="1" x14ac:dyDescent="0.25">
      <c r="C30" s="53" t="s">
        <v>8</v>
      </c>
      <c r="D30" s="64"/>
      <c r="E30" s="54" t="s">
        <v>19</v>
      </c>
      <c r="F30" s="74">
        <v>-600000</v>
      </c>
      <c r="G30" s="55">
        <v>-600000</v>
      </c>
    </row>
    <row r="31" spans="1:11" x14ac:dyDescent="0.2">
      <c r="C31" s="60"/>
      <c r="D31" s="60"/>
      <c r="E31" s="78"/>
      <c r="F31" s="73"/>
      <c r="G31" s="73"/>
    </row>
    <row r="32" spans="1:11" x14ac:dyDescent="0.2">
      <c r="C32" s="60"/>
      <c r="D32" s="60"/>
      <c r="E32" s="78"/>
      <c r="F32" s="73"/>
      <c r="G32" s="73"/>
    </row>
    <row r="33" spans="1:6" x14ac:dyDescent="0.2">
      <c r="A33" s="10" t="s">
        <v>61</v>
      </c>
      <c r="B33" s="65" t="s">
        <v>50</v>
      </c>
    </row>
    <row r="35" spans="1:6" ht="13.5" thickBot="1" x14ac:dyDescent="0.25">
      <c r="F35" s="32"/>
    </row>
    <row r="36" spans="1:6" x14ac:dyDescent="0.2">
      <c r="C36" s="33" t="s">
        <v>3</v>
      </c>
      <c r="D36" s="59"/>
      <c r="E36" s="34" t="s">
        <v>4</v>
      </c>
      <c r="F36" s="57">
        <v>42000</v>
      </c>
    </row>
    <row r="37" spans="1:6" x14ac:dyDescent="0.2">
      <c r="C37" s="37" t="s">
        <v>9</v>
      </c>
      <c r="D37" s="60"/>
      <c r="E37" s="38" t="s">
        <v>10</v>
      </c>
      <c r="F37" s="57">
        <v>7</v>
      </c>
    </row>
    <row r="38" spans="1:6" ht="13.5" thickBot="1" x14ac:dyDescent="0.25">
      <c r="C38" s="37" t="s">
        <v>11</v>
      </c>
      <c r="D38" s="60"/>
      <c r="E38" s="38" t="s">
        <v>12</v>
      </c>
      <c r="F38" s="57">
        <v>3</v>
      </c>
    </row>
    <row r="39" spans="1:6" ht="13.5" thickBot="1" x14ac:dyDescent="0.25">
      <c r="C39" s="39" t="s">
        <v>13</v>
      </c>
      <c r="D39" s="61"/>
      <c r="E39" s="40" t="s">
        <v>72</v>
      </c>
      <c r="F39" s="41">
        <v>10500</v>
      </c>
    </row>
    <row r="40" spans="1:6" ht="13.5" thickBot="1" x14ac:dyDescent="0.25">
      <c r="F40" s="42"/>
    </row>
    <row r="41" spans="1:6" ht="13.5" thickBot="1" x14ac:dyDescent="0.25">
      <c r="C41" s="43" t="s">
        <v>5</v>
      </c>
      <c r="D41" s="62"/>
      <c r="E41" s="44" t="s">
        <v>47</v>
      </c>
      <c r="F41" s="56">
        <v>10000</v>
      </c>
    </row>
    <row r="42" spans="1:6" ht="13.5" thickBot="1" x14ac:dyDescent="0.25">
      <c r="C42" s="45"/>
      <c r="D42" s="32"/>
      <c r="E42" s="46" t="s">
        <v>65</v>
      </c>
      <c r="F42" s="56">
        <v>1000</v>
      </c>
    </row>
    <row r="43" spans="1:6" ht="13.5" thickBot="1" x14ac:dyDescent="0.25"/>
    <row r="44" spans="1:6" x14ac:dyDescent="0.2">
      <c r="C44" s="33" t="s">
        <v>14</v>
      </c>
      <c r="D44" s="59"/>
      <c r="E44" s="47" t="s">
        <v>18</v>
      </c>
      <c r="F44" s="48">
        <v>70000</v>
      </c>
    </row>
    <row r="45" spans="1:6" x14ac:dyDescent="0.2">
      <c r="C45" s="49" t="s">
        <v>3</v>
      </c>
      <c r="D45" s="63"/>
      <c r="E45" s="50" t="s">
        <v>4</v>
      </c>
      <c r="F45" s="51">
        <v>42000</v>
      </c>
    </row>
    <row r="46" spans="1:6" x14ac:dyDescent="0.2">
      <c r="C46" s="37" t="s">
        <v>15</v>
      </c>
      <c r="D46" s="60"/>
      <c r="E46" s="50" t="s">
        <v>20</v>
      </c>
      <c r="F46" s="52">
        <v>30000</v>
      </c>
    </row>
    <row r="47" spans="1:6" ht="13.5" thickBot="1" x14ac:dyDescent="0.25">
      <c r="C47" s="53" t="s">
        <v>16</v>
      </c>
      <c r="D47" s="64"/>
      <c r="E47" s="54" t="s">
        <v>21</v>
      </c>
      <c r="F47" s="55">
        <v>72000</v>
      </c>
    </row>
    <row r="48" spans="1:6" ht="13.5" thickBot="1" x14ac:dyDescent="0.25">
      <c r="C48" s="53" t="s">
        <v>8</v>
      </c>
      <c r="D48" s="64"/>
      <c r="E48" s="54" t="s">
        <v>19</v>
      </c>
      <c r="F48" s="55">
        <v>-2000</v>
      </c>
    </row>
    <row r="49" spans="3:6" ht="13.5" thickBot="1" x14ac:dyDescent="0.25"/>
    <row r="50" spans="3:6" ht="13.5" thickBot="1" x14ac:dyDescent="0.25">
      <c r="C50" s="43" t="s">
        <v>5</v>
      </c>
      <c r="D50" s="62"/>
      <c r="E50" s="44" t="s">
        <v>47</v>
      </c>
      <c r="F50" s="56">
        <v>12000</v>
      </c>
    </row>
    <row r="51" spans="3:6" ht="13.5" thickBot="1" x14ac:dyDescent="0.25">
      <c r="C51" s="45"/>
      <c r="D51" s="32"/>
      <c r="E51" s="46" t="s">
        <v>65</v>
      </c>
      <c r="F51" s="56">
        <v>1000</v>
      </c>
    </row>
    <row r="52" spans="3:6" ht="13.5" thickBot="1" x14ac:dyDescent="0.25"/>
    <row r="53" spans="3:6" x14ac:dyDescent="0.2">
      <c r="C53" s="33" t="s">
        <v>14</v>
      </c>
      <c r="D53" s="59"/>
      <c r="E53" s="47" t="s">
        <v>18</v>
      </c>
      <c r="F53" s="48">
        <v>84000</v>
      </c>
    </row>
    <row r="54" spans="3:6" x14ac:dyDescent="0.2">
      <c r="C54" s="49" t="s">
        <v>3</v>
      </c>
      <c r="D54" s="63"/>
      <c r="E54" s="50" t="s">
        <v>4</v>
      </c>
      <c r="F54" s="51">
        <v>42000</v>
      </c>
    </row>
    <row r="55" spans="3:6" x14ac:dyDescent="0.2">
      <c r="C55" s="37" t="s">
        <v>15</v>
      </c>
      <c r="D55" s="60"/>
      <c r="E55" s="50" t="s">
        <v>20</v>
      </c>
      <c r="F55" s="52">
        <v>36000</v>
      </c>
    </row>
    <row r="56" spans="3:6" ht="13.5" thickBot="1" x14ac:dyDescent="0.25">
      <c r="C56" s="53" t="s">
        <v>16</v>
      </c>
      <c r="D56" s="64"/>
      <c r="E56" s="54" t="s">
        <v>21</v>
      </c>
      <c r="F56" s="55">
        <v>78000</v>
      </c>
    </row>
    <row r="57" spans="3:6" ht="13.5" thickBot="1" x14ac:dyDescent="0.25">
      <c r="C57" s="53" t="s">
        <v>8</v>
      </c>
      <c r="D57" s="64"/>
      <c r="E57" s="54" t="s">
        <v>19</v>
      </c>
      <c r="F57" s="55">
        <v>6000</v>
      </c>
    </row>
    <row r="58" spans="3:6" ht="13.5" thickBot="1" x14ac:dyDescent="0.25"/>
    <row r="59" spans="3:6" ht="13.5" thickBot="1" x14ac:dyDescent="0.25">
      <c r="C59" s="43" t="s">
        <v>5</v>
      </c>
      <c r="D59" s="62"/>
      <c r="E59" s="44" t="s">
        <v>47</v>
      </c>
      <c r="F59" s="56">
        <v>15000</v>
      </c>
    </row>
    <row r="60" spans="3:6" ht="13.5" thickBot="1" x14ac:dyDescent="0.25">
      <c r="C60" s="45"/>
      <c r="D60" s="32"/>
      <c r="E60" s="46" t="s">
        <v>65</v>
      </c>
      <c r="F60" s="56">
        <v>1000</v>
      </c>
    </row>
    <row r="61" spans="3:6" ht="13.5" thickBot="1" x14ac:dyDescent="0.25"/>
    <row r="62" spans="3:6" x14ac:dyDescent="0.2">
      <c r="C62" s="33" t="s">
        <v>14</v>
      </c>
      <c r="D62" s="59"/>
      <c r="E62" s="47" t="s">
        <v>18</v>
      </c>
      <c r="F62" s="48">
        <v>105000</v>
      </c>
    </row>
    <row r="63" spans="3:6" x14ac:dyDescent="0.2">
      <c r="C63" s="49" t="s">
        <v>3</v>
      </c>
      <c r="D63" s="63"/>
      <c r="E63" s="50" t="s">
        <v>4</v>
      </c>
      <c r="F63" s="51">
        <v>42000</v>
      </c>
    </row>
    <row r="64" spans="3:6" x14ac:dyDescent="0.2">
      <c r="C64" s="37" t="s">
        <v>15</v>
      </c>
      <c r="D64" s="60"/>
      <c r="E64" s="50" t="s">
        <v>20</v>
      </c>
      <c r="F64" s="52">
        <v>45000</v>
      </c>
    </row>
    <row r="65" spans="1:9" ht="13.5" thickBot="1" x14ac:dyDescent="0.25">
      <c r="C65" s="53" t="s">
        <v>16</v>
      </c>
      <c r="D65" s="64"/>
      <c r="E65" s="54" t="s">
        <v>21</v>
      </c>
      <c r="F65" s="55">
        <v>87000</v>
      </c>
    </row>
    <row r="66" spans="1:9" ht="13.5" thickBot="1" x14ac:dyDescent="0.25">
      <c r="C66" s="53" t="s">
        <v>8</v>
      </c>
      <c r="D66" s="64"/>
      <c r="E66" s="54" t="s">
        <v>19</v>
      </c>
      <c r="F66" s="55">
        <v>18000</v>
      </c>
    </row>
    <row r="69" spans="1:9" x14ac:dyDescent="0.2">
      <c r="A69" s="10" t="s">
        <v>62</v>
      </c>
      <c r="B69" s="3" t="s">
        <v>29</v>
      </c>
    </row>
    <row r="70" spans="1:9" ht="13.5" thickBot="1" x14ac:dyDescent="0.25">
      <c r="B70" s="3"/>
    </row>
    <row r="71" spans="1:9" ht="13.5" thickBot="1" x14ac:dyDescent="0.25">
      <c r="B71" s="3"/>
      <c r="C71" s="4" t="s">
        <v>37</v>
      </c>
      <c r="D71" s="8">
        <v>2000</v>
      </c>
    </row>
    <row r="72" spans="1:9" ht="13.5" thickBot="1" x14ac:dyDescent="0.25">
      <c r="B72" s="3"/>
    </row>
    <row r="73" spans="1:9" x14ac:dyDescent="0.2">
      <c r="C73" s="11"/>
      <c r="D73" s="12"/>
      <c r="E73" s="79" t="s">
        <v>41</v>
      </c>
      <c r="F73" s="22" t="s">
        <v>42</v>
      </c>
      <c r="G73" s="23"/>
      <c r="H73" s="80"/>
      <c r="I73" s="81"/>
    </row>
    <row r="74" spans="1:9" x14ac:dyDescent="0.2">
      <c r="C74" s="16"/>
      <c r="D74" s="13" t="s">
        <v>31</v>
      </c>
      <c r="E74" s="13" t="s">
        <v>42</v>
      </c>
      <c r="F74" s="14" t="s">
        <v>43</v>
      </c>
      <c r="G74" s="15"/>
      <c r="H74" s="17" t="s">
        <v>22</v>
      </c>
      <c r="I74" s="15"/>
    </row>
    <row r="75" spans="1:9" ht="13.5" thickBot="1" x14ac:dyDescent="0.25">
      <c r="C75" s="18" t="s">
        <v>30</v>
      </c>
      <c r="D75" s="19" t="s">
        <v>32</v>
      </c>
      <c r="E75" s="19" t="s">
        <v>43</v>
      </c>
      <c r="F75" s="20" t="s">
        <v>44</v>
      </c>
      <c r="G75" s="21"/>
      <c r="H75" s="20" t="s">
        <v>38</v>
      </c>
      <c r="I75" s="21"/>
    </row>
    <row r="76" spans="1:9" x14ac:dyDescent="0.2">
      <c r="C76" s="26" t="s">
        <v>55</v>
      </c>
      <c r="D76" s="27">
        <v>1200</v>
      </c>
      <c r="E76" s="27">
        <v>1</v>
      </c>
      <c r="F76" s="22">
        <v>1200</v>
      </c>
      <c r="G76" s="23"/>
      <c r="H76" s="14">
        <v>0.6</v>
      </c>
      <c r="I76" s="15"/>
    </row>
    <row r="77" spans="1:9" x14ac:dyDescent="0.2">
      <c r="C77" s="28" t="s">
        <v>56</v>
      </c>
      <c r="D77" s="29">
        <v>900</v>
      </c>
      <c r="E77" s="29">
        <v>3</v>
      </c>
      <c r="F77" s="14">
        <v>2700</v>
      </c>
      <c r="G77" s="15"/>
      <c r="H77" s="14">
        <v>1.35</v>
      </c>
      <c r="I77" s="15"/>
    </row>
    <row r="78" spans="1:9" x14ac:dyDescent="0.2">
      <c r="C78" s="28"/>
      <c r="D78" s="29"/>
      <c r="E78" s="29"/>
      <c r="F78" s="14" t="s">
        <v>45</v>
      </c>
      <c r="G78" s="15"/>
      <c r="H78" s="14" t="s">
        <v>45</v>
      </c>
      <c r="I78" s="15"/>
    </row>
    <row r="79" spans="1:9" x14ac:dyDescent="0.2">
      <c r="C79" s="28"/>
      <c r="D79" s="29"/>
      <c r="E79" s="29"/>
      <c r="F79" s="14" t="s">
        <v>45</v>
      </c>
      <c r="G79" s="15"/>
      <c r="H79" s="14" t="s">
        <v>45</v>
      </c>
      <c r="I79" s="15"/>
    </row>
    <row r="80" spans="1:9" x14ac:dyDescent="0.2">
      <c r="C80" s="28"/>
      <c r="D80" s="29"/>
      <c r="E80" s="29"/>
      <c r="F80" s="14" t="s">
        <v>45</v>
      </c>
      <c r="G80" s="15"/>
      <c r="H80" s="14" t="s">
        <v>45</v>
      </c>
      <c r="I80" s="15"/>
    </row>
    <row r="81" spans="2:9" ht="13.5" thickBot="1" x14ac:dyDescent="0.25">
      <c r="C81" s="30"/>
      <c r="D81" s="31"/>
      <c r="E81" s="31"/>
      <c r="F81" s="20" t="s">
        <v>45</v>
      </c>
      <c r="G81" s="21"/>
      <c r="H81" s="20" t="s">
        <v>45</v>
      </c>
      <c r="I81" s="21"/>
    </row>
    <row r="82" spans="2:9" ht="13.5" thickBot="1" x14ac:dyDescent="0.25">
      <c r="E82" s="4" t="s">
        <v>36</v>
      </c>
      <c r="F82" s="24">
        <v>3900</v>
      </c>
      <c r="G82" s="25"/>
      <c r="H82" s="24">
        <v>1.95</v>
      </c>
      <c r="I82" s="25"/>
    </row>
    <row r="83" spans="2:9" ht="13.5" thickBot="1" x14ac:dyDescent="0.25">
      <c r="B83" s="3"/>
    </row>
    <row r="84" spans="2:9" x14ac:dyDescent="0.2">
      <c r="C84" s="11"/>
      <c r="D84" s="12"/>
      <c r="E84" s="79" t="s">
        <v>41</v>
      </c>
      <c r="F84" s="22" t="s">
        <v>42</v>
      </c>
      <c r="G84" s="23"/>
      <c r="H84" s="80"/>
      <c r="I84" s="81"/>
    </row>
    <row r="85" spans="2:9" x14ac:dyDescent="0.2">
      <c r="C85" s="16"/>
      <c r="D85" s="13" t="s">
        <v>31</v>
      </c>
      <c r="E85" s="13" t="s">
        <v>42</v>
      </c>
      <c r="F85" s="14" t="s">
        <v>43</v>
      </c>
      <c r="G85" s="15"/>
      <c r="H85" s="17" t="s">
        <v>22</v>
      </c>
      <c r="I85" s="15"/>
    </row>
    <row r="86" spans="2:9" ht="13.5" thickBot="1" x14ac:dyDescent="0.25">
      <c r="C86" s="18" t="s">
        <v>30</v>
      </c>
      <c r="D86" s="19" t="s">
        <v>32</v>
      </c>
      <c r="E86" s="19" t="s">
        <v>43</v>
      </c>
      <c r="F86" s="20" t="s">
        <v>44</v>
      </c>
      <c r="G86" s="21"/>
      <c r="H86" s="20" t="s">
        <v>38</v>
      </c>
      <c r="I86" s="21"/>
    </row>
    <row r="87" spans="2:9" x14ac:dyDescent="0.2">
      <c r="C87" s="26" t="s">
        <v>55</v>
      </c>
      <c r="D87" s="27">
        <v>1200</v>
      </c>
      <c r="E87" s="27">
        <v>2</v>
      </c>
      <c r="F87" s="22">
        <v>2400</v>
      </c>
      <c r="G87" s="23"/>
      <c r="H87" s="14">
        <v>1.2</v>
      </c>
      <c r="I87" s="15"/>
    </row>
    <row r="88" spans="2:9" x14ac:dyDescent="0.2">
      <c r="C88" s="28" t="s">
        <v>56</v>
      </c>
      <c r="D88" s="29">
        <v>900</v>
      </c>
      <c r="E88" s="29">
        <v>2</v>
      </c>
      <c r="F88" s="14">
        <v>1800</v>
      </c>
      <c r="G88" s="15"/>
      <c r="H88" s="14">
        <v>0.9</v>
      </c>
      <c r="I88" s="15"/>
    </row>
    <row r="89" spans="2:9" x14ac:dyDescent="0.2">
      <c r="C89" s="28"/>
      <c r="D89" s="29"/>
      <c r="E89" s="29"/>
      <c r="F89" s="14" t="s">
        <v>45</v>
      </c>
      <c r="G89" s="15"/>
      <c r="H89" s="14" t="s">
        <v>45</v>
      </c>
      <c r="I89" s="15"/>
    </row>
    <row r="90" spans="2:9" x14ac:dyDescent="0.2">
      <c r="C90" s="28"/>
      <c r="D90" s="29"/>
      <c r="E90" s="29"/>
      <c r="F90" s="14" t="s">
        <v>45</v>
      </c>
      <c r="G90" s="15"/>
      <c r="H90" s="14" t="s">
        <v>45</v>
      </c>
      <c r="I90" s="15"/>
    </row>
    <row r="91" spans="2:9" x14ac:dyDescent="0.2">
      <c r="C91" s="28"/>
      <c r="D91" s="29"/>
      <c r="E91" s="29"/>
      <c r="F91" s="14" t="s">
        <v>45</v>
      </c>
      <c r="G91" s="15"/>
      <c r="H91" s="14" t="s">
        <v>45</v>
      </c>
      <c r="I91" s="15"/>
    </row>
    <row r="92" spans="2:9" ht="13.5" thickBot="1" x14ac:dyDescent="0.25">
      <c r="C92" s="30"/>
      <c r="D92" s="31"/>
      <c r="E92" s="31"/>
      <c r="F92" s="20" t="s">
        <v>45</v>
      </c>
      <c r="G92" s="21"/>
      <c r="H92" s="20" t="s">
        <v>45</v>
      </c>
      <c r="I92" s="21"/>
    </row>
    <row r="93" spans="2:9" ht="13.5" thickBot="1" x14ac:dyDescent="0.25">
      <c r="E93" s="4" t="s">
        <v>36</v>
      </c>
      <c r="F93" s="24">
        <v>4200</v>
      </c>
      <c r="G93" s="25"/>
      <c r="H93" s="24">
        <v>2.1</v>
      </c>
      <c r="I93" s="25"/>
    </row>
  </sheetData>
  <phoneticPr fontId="2" type="noConversion"/>
  <hyperlinks>
    <hyperlink ref="A2" location="'Chapter 5'!A1" display="&lt;Back"/>
  </hyperlinks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6</vt:i4>
      </vt:variant>
    </vt:vector>
  </HeadingPairs>
  <TitlesOfParts>
    <vt:vector size="13" baseType="lpstr">
      <vt:lpstr>Chapter 5</vt:lpstr>
      <vt:lpstr>Efficiency</vt:lpstr>
      <vt:lpstr>Requirements</vt:lpstr>
      <vt:lpstr>Breakeven 1</vt:lpstr>
      <vt:lpstr>Breakeven 2</vt:lpstr>
      <vt:lpstr>Examples</vt:lpstr>
      <vt:lpstr>Solved Problems</vt:lpstr>
      <vt:lpstr>counter11</vt:lpstr>
      <vt:lpstr>counter12</vt:lpstr>
      <vt:lpstr>increment11</vt:lpstr>
      <vt:lpstr>increment12</vt:lpstr>
      <vt:lpstr>input10</vt:lpstr>
      <vt:lpstr>input12</vt:lpstr>
    </vt:vector>
  </TitlesOfParts>
  <Company>LT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</dc:creator>
  <cp:lastModifiedBy>Celia</cp:lastModifiedBy>
  <cp:lastPrinted>2001-03-22T02:09:35Z</cp:lastPrinted>
  <dcterms:created xsi:type="dcterms:W3CDTF">2001-02-09T20:59:58Z</dcterms:created>
  <dcterms:modified xsi:type="dcterms:W3CDTF">2013-10-06T17:52:11Z</dcterms:modified>
</cp:coreProperties>
</file>